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4 2023/Grupa/ENG/"/>
    </mc:Choice>
  </mc:AlternateContent>
  <xr:revisionPtr revIDLastSave="1321" documentId="8_{9F7B8019-E65A-43AF-96EE-F51E02DDDF73}" xr6:coauthVersionLast="47" xr6:coauthVersionMax="47" xr10:uidLastSave="{1CEB9BFB-7703-492D-A021-E06B7D186C8F}"/>
  <workbookProtection workbookAlgorithmName="SHA-512" workbookHashValue="RRla+0l4sMOo88EsGyPqFCMiEgk/DwrVNkHWsqrHg1QDjp8wY8JYYJ5n5b0PsptRtQuhQQluHFUGZ3jafoFj6Q==" workbookSaltValue="A3MI0t8xDfV2JThH+tTvhg==" workbookSpinCount="100000" lockStructure="1"/>
  <bookViews>
    <workbookView minimized="1" xWindow="14136" yWindow="1116" windowWidth="14700" windowHeight="1449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I85" i="18"/>
  <c r="H85" i="18"/>
  <c r="H91" i="18"/>
  <c r="I91" i="18"/>
  <c r="H90" i="19" l="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<sst xmlns="http://schemas.openxmlformats.org/spreadsheetml/2006/main" count="547" uniqueCount="531">
  <si>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</si>
  <si>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</si>
  <si>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</si>
  <si>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</si>
  <si>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</si>
  <si>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</si>
  <si>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</si>
  <si>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</si>
  <si>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</si>
  <si>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</si>
  <si>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</si>
  <si>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</si>
  <si>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</si>
  <si>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</si>
  <si>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</si>
  <si>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</si>
  <si>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</si>
  <si>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</si>
  <si>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</si>
  <si>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</si>
  <si>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</si>
  <si>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</si>
  <si>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</si>
  <si>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</si>
  <si>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</si>
  <si>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</si>
  <si>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</si>
  <si>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</si>
  <si>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</si>
  <si>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</si>
  <si>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</si>
  <si>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</si>
  <si>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</si>
  <si>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</si>
  <si>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</si>
  <si>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</si>
  <si>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</si>
  <si>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</si>
  <si>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</si>
  <si>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</si>
  <si>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</si>
  <si>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</si>
  <si>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</si>
  <si>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</si>
  <si>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</si>
  <si>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</si>
  <si>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</si>
  <si>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</si>
  <si>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</si>
  <si>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</si>
  <si>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</si>
  <si>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</si>
  <si>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</si>
  <si>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</si>
  <si>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</si>
  <si>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</si>
  <si>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</si>
  <si>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</si>
  <si>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</si>
  <si>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</si>
  <si>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</si>
  <si>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</si>
  <si>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</si>
  <si>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</si>
  <si>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</si>
  <si>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</si>
  <si>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</si>
  <si>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</si>
  <si>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</si>
  <si>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</si>
  <si>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</si>
  <si>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</si>
  <si>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</si>
  <si>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</si>
  <si>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</si>
  <si>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</si>
  <si>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</si>
  <si>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</si>
  <si>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</si>
  <si>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</si>
  <si>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</si>
  <si>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</si>
  <si>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</si>
  <si>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</si>
  <si>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</si>
  <si>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</si>
  <si>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</si>
  <si>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</si>
  <si>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</si>
  <si>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</si>
  <si>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</si>
  <si>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</si>
  <si>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</si>
  <si>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</si>
  <si>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</si>
  <si>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</si>
  <si>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</si>
  <si>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</si>
  <si>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</si>
  <si>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</si>
  <si>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</si>
  <si>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</si>
  <si>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</si>
  <si>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</si>
  <si>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</si>
  <si>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</si>
  <si>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</si>
  <si>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</si>
  <si>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</si>
  <si>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</si>
  <si>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</si>
  <si>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</si>
  <si>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</si>
  <si>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</si>
  <si>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</si>
  <si>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</si>
  <si>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</si>
  <si>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</si>
  <si>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</si>
  <si>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</si>
  <si>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</si>
  <si>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</si>
  <si>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</si>
  <si>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</si>
  <si>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</si>
  <si>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</si>
  <si>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</si>
  <si>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</si>
  <si>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</si>
  <si>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</si>
  <si>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</si>
  <si>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</si>
  <si>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</si>
  <si>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</si>
  <si>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</si>
  <si>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</si>
  <si>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</si>
  <si>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</si>
  <si>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</si>
  <si>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</si>
  <si>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</si>
  <si>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</si>
  <si>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</si>
  <si>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</si>
  <si>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</si>
  <si>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</si>
  <si>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</si>
  <si>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</si>
  <si>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</si>
  <si>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</si>
  <si>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</si>
  <si>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</si>
  <si>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</si>
  <si>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</si>
  <si>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</si>
  <si>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</si>
  <si>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</si>
  <si>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</si>
  <si>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</si>
  <si>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</si>
  <si>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</si>
  <si>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</si>
  <si>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</si>
  <si>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</si>
  <si>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</si>
  <si>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</si>
  <si>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</si>
  <si>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</si>
  <si>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</si>
  <si>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</si>
  <si>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</si>
  <si>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</si>
  <si>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</si>
  <si>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</si>
  <si>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</si>
  <si>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</si>
  <si>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</si>
  <si>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</si>
  <si>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</si>
  <si>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</si>
  <si>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</si>
  <si>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</si>
  <si>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</si>
  <si>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</si>
  <si>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</si>
  <si>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</si>
  <si>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</si>
  <si>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</si>
  <si>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</si>
  <si>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</si>
  <si>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</si>
  <si>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</si>
  <si>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</si>
  <si>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</si>
  <si>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</si>
  <si>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</si>
  <si>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</si>
  <si>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</si>
  <si>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</si>
  <si>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</si>
  <si>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</si>
  <si>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</si>
  <si>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</si>
  <si>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</si>
  <si>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</si>
  <si>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</si>
  <si>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</si>
  <si>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</si>
  <si>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</si>
  <si>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</si>
  <si>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</si>
  <si>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</si>
  <si>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</si>
  <si>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</si>
  <si>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</si>
  <si>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</si>
  <si>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</si>
  <si>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</si>
  <si>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</si>
  <si>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</si>
  <si>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</si>
  <si>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</si>
  <si>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</si>
  <si>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</si>
  <si>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</si>
  <si>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</si>
  <si>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</si>
  <si>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</si>
  <si>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</si>
  <si>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</si>
  <si>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</si>
  <si>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</si>
  <si>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</si>
  <si>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</si>
  <si>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</si>
  <si>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</si>
  <si>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</si>
  <si>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</si>
  <si>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</si>
  <si>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</si>
  <si>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</si>
  <si>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</si>
  <si>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</si>
  <si>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</si>
  <si>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</si>
  <si>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</si>
  <si>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</si>
  <si>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</si>
  <si>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</si>
  <si>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</si>
  <si>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</si>
  <si>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</si>
  <si>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</si>
  <si>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</si>
  <si>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</si>
  <si>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</si>
  <si>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</si>
  <si>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</si>
  <si>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</si>
  <si>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</si>
  <si>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</si>
  <si>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</si>
  <si>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</si>
  <si>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</si>
  <si>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</si>
  <si>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</si>
  <si>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</si>
  <si>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</si>
  <si>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</si>
  <si>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</si>
  <si>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</si>
  <si>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</si>
  <si>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</si>
  <si>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</si>
  <si>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</si>
  <si>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</si>
  <si>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</si>
  <si>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</si>
  <si>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</si>
  <si>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</si>
  <si>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</si>
  <si>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</si>
  <si>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</si>
  <si>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</si>
  <si>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</si>
  <si>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</si>
  <si>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</si>
  <si>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</si>
  <si>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</si>
  <si>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</si>
  <si>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</si>
  <si>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</si>
  <si>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</si>
  <si>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</si>
  <si>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</si>
  <si>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</si>
  <si>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</si>
  <si>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</si>
  <si>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</si>
  <si>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</si>
  <si>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</si>
  <si>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</si>
  <si>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</si>
  <si>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</si>
  <si>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</si>
  <si>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</si>
  <si>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</si>
  <si>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</si>
  <si>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</si>
  <si>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</si>
  <si>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</si>
  <si>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</si>
  <si>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</si>
  <si>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</si>
  <si>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</si>
  <si>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</si>
  <si>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</si>
  <si>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</si>
  <si>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</si>
  <si>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</si>
  <si>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</si>
  <si>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</si>
  <si>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</si>
  <si>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</si>
  <si>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</si>
  <si>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</si>
  <si>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</si>
  <si>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</si>
  <si>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</si>
  <si>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</si>
  <si>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</si>
  <si>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</si>
  <si>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</si>
  <si>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</si>
  <si>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</si>
  <si>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</si>
  <si>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</si>
  <si>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</si>
  <si>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</si>
  <si>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</si>
  <si>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</si>
  <si>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</si>
  <si>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</si>
  <si>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</si>
  <si>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</si>
  <si>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</si>
  <si>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</si>
  <si>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</si>
  <si>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</si>
  <si>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</si>
  <si>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</si>
  <si>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</si>
  <si>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</si>
  <si>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</si>
  <si>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</si>
  <si>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</si>
  <si>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</si>
  <si>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</si>
  <si>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</si>
  <si>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</si>
  <si>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</si>
  <si>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</si>
  <si>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</si>
  <si>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</si>
  <si>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</si>
  <si>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</si>
  <si>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</si>
  <si>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</si>
  <si>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</si>
  <si>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</si>
  <si>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</si>
  <si>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</si>
  <si>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</si>
  <si>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</si>
  <si>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</si>
  <si>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</si>
  <si>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</si>
  <si>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</si>
  <si>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</si>
  <si>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</si>
  <si>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</si>
  <si>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</si>
  <si>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</si>
  <si>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</si>
  <si>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</si>
  <si>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</si>
  <si>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</si>
  <si>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</si>
  <si>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</si>
  <si>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</si>
  <si>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</si>
  <si>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</si>
  <si>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</si>
  <si>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</si>
  <si>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</si>
  <si>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</si>
  <si>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</si>
  <si>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</si>
  <si>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</si>
  <si>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</si>
  <si>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</si>
  <si>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</si>
  <si>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</si>
  <si>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</si>
  <si>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</si>
  <si>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</si>
  <si>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</si>
  <si>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</si>
  <si>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</si>
  <si>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</si>
  <si>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</si>
  <si>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</si>
  <si>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</si>
  <si>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</si>
  <si>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</si>
  <si>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</si>
  <si>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</si>
  <si>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</si>
  <si>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</si>
  <si>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</si>
  <si>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</si>
  <si>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</si>
  <si>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</si>
  <si>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</si>
  <si>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</si>
  <si>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</si>
  <si>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</si>
  <si>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</si>
  <si>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</si>
  <si>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</si>
  <si>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</si>
  <si>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</si>
  <si>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</si>
  <si>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</si>
  <si>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</si>
  <si>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</si>
  <si>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</si>
  <si>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</si>
  <si>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</si>
  <si>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</si>
  <si>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</si>
  <si>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</si>
  <si>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</si>
  <si>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</si>
  <si>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</si>
  <si>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</si>
  <si>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</si>
  <si>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</si>
  <si>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</si>
  <si>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</si>
  <si>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</si>
  <si>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</si>
  <si>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</si>
  <si>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</si>
  <si>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</si>
  <si>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</si>
  <si>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</si>
  <si>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</si>
  <si>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</si>
  <si>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</si>
  <si>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</si>
  <si>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</si>
  <si>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</si>
  <si>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</si>
  <si>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</si>
  <si>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</si>
  <si>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</si>
  <si>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</si>
  <si>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</si>
  <si>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</si>
  <si>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</si>
  <si>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</si>
  <si>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</si>
  <si>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</si>
  <si>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</si>
  <si>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</si>
  <si>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</si>
  <si>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</si>
  <si>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</si>
  <si>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</si>
  <si>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</si>
  <si>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</si>
  <si>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</si>
  <si>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</si>
  <si>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</si>
  <si>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</si>
  <si>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</si>
  <si>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</si>
  <si>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</si>
  <si>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</si>
  <si>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</si>
  <si>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</si>
  <si>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</si>
  <si>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</si>
  <si>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</si>
  <si>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</si>
  <si>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</si>
  <si>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</si>
  <si>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</si>
  <si>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</si>
  <si>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</si>
  <si>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</si>
  <si>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</si>
  <si>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</si>
  <si>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</si>
  <si>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</si>
  <si>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</si>
  <si>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</si>
  <si>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</si>
  <si>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</si>
  <si>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</si>
  <si>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</si>
  <si>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</si>
  <si>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</si>
  <si>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</si>
  <si>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</si>
  <si>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</si>
  <si>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</si>
  <si>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</si>
  <si>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</si>
  <si>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</si>
  <si>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</si>
  <si>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</si>
  <si>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</si>
  <si>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</si>
  <si>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</si>
  <si>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</si>
  <si>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</si>
  <si>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 xml:space="preserve">balance as at 31.12.2023 </t>
  </si>
  <si>
    <t>for the period 01.01.2023 to 31.12.2023</t>
  </si>
  <si>
    <t>for the period 01.01.2023 . to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</si>
</sst>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29" workbookViewId="0">
      <selection activeCell="K62" sqref="K62"/>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44927</v>
      </c>
      <c r="F4" s="176"/>
      <c r="G4" s="66" t="s">
        <v>3</v>
      </c>
      <c r="H4" s="175">
        <v>45291</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2023</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503</v>
      </c>
      <c r="D11" s="159"/>
      <c r="E11" s="80"/>
      <c r="F11" s="123" t="s">
        <v>8</v>
      </c>
      <c r="G11" s="162"/>
      <c r="H11" s="140" t="s">
        <v>504</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505</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506</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508</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509</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10000</v>
      </c>
      <c r="D21" s="141"/>
      <c r="E21" s="129"/>
      <c r="F21" s="129"/>
      <c r="G21" s="131" t="s">
        <v>510</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511</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512</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513</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463</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514</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515</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t="s">
        <v>509</v>
      </c>
      <c r="B37" s="147"/>
      <c r="C37" s="147"/>
      <c r="D37" s="147"/>
      <c r="E37" s="146" t="s">
        <v>510</v>
      </c>
      <c r="F37" s="147"/>
      <c r="G37" s="147"/>
      <c r="H37" s="147"/>
      <c r="I37" s="148"/>
      <c r="J37" s="99">
        <v>1244272</v>
      </c>
    </row>
    <row r="38" spans="1:10" x14ac:dyDescent="0.3">
      <c r="A38" s="82"/>
      <c r="B38" s="83"/>
      <c r="C38" s="90"/>
      <c r="D38" s="150"/>
      <c r="E38" s="150"/>
      <c r="F38" s="150"/>
      <c r="G38" s="150"/>
      <c r="H38" s="150"/>
      <c r="I38" s="150"/>
      <c r="J38" s="85"/>
    </row>
    <row r="39" spans="1:10" x14ac:dyDescent="0.3">
      <c r="A39" s="146" t="s">
        <v>516</v>
      </c>
      <c r="B39" s="147"/>
      <c r="C39" s="147"/>
      <c r="D39" s="148"/>
      <c r="E39" s="146" t="s">
        <v>517</v>
      </c>
      <c r="F39" s="147"/>
      <c r="G39" s="147"/>
      <c r="H39" s="147"/>
      <c r="I39" s="148"/>
      <c r="J39" s="91">
        <v>2095777</v>
      </c>
    </row>
    <row r="40" spans="1:10" x14ac:dyDescent="0.3">
      <c r="A40" s="82"/>
      <c r="B40" s="83"/>
      <c r="C40" s="90"/>
      <c r="D40" s="100"/>
      <c r="E40" s="150"/>
      <c r="F40" s="150"/>
      <c r="G40" s="150"/>
      <c r="H40" s="150"/>
      <c r="I40" s="84"/>
      <c r="J40" s="85"/>
    </row>
    <row r="41" spans="1:10" x14ac:dyDescent="0.3">
      <c r="A41" s="146" t="s">
        <v>518</v>
      </c>
      <c r="B41" s="147"/>
      <c r="C41" s="147"/>
      <c r="D41" s="148"/>
      <c r="E41" s="146" t="s">
        <v>517</v>
      </c>
      <c r="F41" s="147"/>
      <c r="G41" s="147"/>
      <c r="H41" s="147"/>
      <c r="I41" s="148"/>
      <c r="J41" s="91">
        <v>1623982</v>
      </c>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519</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520</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521</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522</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t="s">
        <v>523</v>
      </c>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t="s">
        <v>524</v>
      </c>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528</v>
      </c>
      <c r="B2" s="191"/>
      <c r="C2" s="191"/>
      <c r="D2" s="191"/>
      <c r="E2" s="191"/>
      <c r="F2" s="191"/>
      <c r="G2" s="191"/>
      <c r="H2" s="191"/>
      <c r="I2" s="191"/>
    </row>
    <row r="3" spans="1:9" x14ac:dyDescent="0.25">
      <c r="A3" s="192" t="s">
        <v>502</v>
      </c>
      <c r="B3" s="192"/>
      <c r="C3" s="192"/>
      <c r="D3" s="192"/>
      <c r="E3" s="192"/>
      <c r="F3" s="192"/>
      <c r="G3" s="192"/>
      <c r="H3" s="192"/>
      <c r="I3" s="192"/>
    </row>
    <row r="4" spans="1:9" x14ac:dyDescent="0.25">
      <c r="A4" s="193" t="s">
        <v>525</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c r="I8" s="29"/>
    </row>
    <row r="9" spans="1:9" ht="12.75" customHeight="1" x14ac:dyDescent="0.25">
      <c r="A9" s="183" t="s">
        <v>49</v>
      </c>
      <c r="B9" s="183"/>
      <c r="C9" s="183"/>
      <c r="D9" s="183"/>
      <c r="E9" s="183"/>
      <c r="F9" s="183"/>
      <c r="G9" s="14">
        <v>2</v>
      </c>
      <c r="H9" s="30">
        <f>H10+H17+H27+H38+H43</f>
        <v>32114664</v>
      </c>
      <c r="I9" s="30">
        <f>I10+I17+I27+I38+I43</f>
        <v>35628447</v>
      </c>
    </row>
    <row r="10" spans="1:9" ht="12.75" customHeight="1" x14ac:dyDescent="0.25">
      <c r="A10" s="185" t="s">
        <v>50</v>
      </c>
      <c r="B10" s="185"/>
      <c r="C10" s="185"/>
      <c r="D10" s="185"/>
      <c r="E10" s="185"/>
      <c r="F10" s="185"/>
      <c r="G10" s="14">
        <v>3</v>
      </c>
      <c r="H10" s="30">
        <f>H11+H12+H13+H14+H15+H16</f>
        <v>703871</v>
      </c>
      <c r="I10" s="30">
        <f>I11+I12+I13+I14+I15+I16</f>
        <v>500821</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703871</v>
      </c>
      <c r="I12" s="29">
        <v>500821</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5" t="s">
        <v>55</v>
      </c>
      <c r="B17" s="185"/>
      <c r="C17" s="185"/>
      <c r="D17" s="185"/>
      <c r="E17" s="185"/>
      <c r="F17" s="185"/>
      <c r="G17" s="14">
        <v>10</v>
      </c>
      <c r="H17" s="30">
        <f>H18+H19+H20+H21+H22+H23+H24+H25+H26</f>
        <v>31385315</v>
      </c>
      <c r="I17" s="30">
        <f>I18+I19+I20+I21+I22+I23+I24+I25+I26</f>
        <v>34879049</v>
      </c>
    </row>
    <row r="18" spans="1:9" ht="12.75" customHeight="1" x14ac:dyDescent="0.25">
      <c r="A18" s="181" t="s">
        <v>56</v>
      </c>
      <c r="B18" s="181"/>
      <c r="C18" s="181"/>
      <c r="D18" s="181"/>
      <c r="E18" s="181"/>
      <c r="F18" s="181"/>
      <c r="G18" s="13">
        <v>11</v>
      </c>
      <c r="H18" s="29">
        <v>1901151</v>
      </c>
      <c r="I18" s="29">
        <v>1908361</v>
      </c>
    </row>
    <row r="19" spans="1:9" ht="12.75" customHeight="1" x14ac:dyDescent="0.25">
      <c r="A19" s="181" t="s">
        <v>57</v>
      </c>
      <c r="B19" s="181"/>
      <c r="C19" s="181"/>
      <c r="D19" s="181"/>
      <c r="E19" s="181"/>
      <c r="F19" s="181"/>
      <c r="G19" s="13">
        <v>12</v>
      </c>
      <c r="H19" s="29">
        <v>18693720</v>
      </c>
      <c r="I19" s="29">
        <v>17696376</v>
      </c>
    </row>
    <row r="20" spans="1:9" ht="12.75" customHeight="1" x14ac:dyDescent="0.25">
      <c r="A20" s="181" t="s">
        <v>58</v>
      </c>
      <c r="B20" s="181"/>
      <c r="C20" s="181"/>
      <c r="D20" s="181"/>
      <c r="E20" s="181"/>
      <c r="F20" s="181"/>
      <c r="G20" s="13">
        <v>13</v>
      </c>
      <c r="H20" s="29">
        <v>7057232</v>
      </c>
      <c r="I20" s="29">
        <v>10818028</v>
      </c>
    </row>
    <row r="21" spans="1:9" ht="12.75" customHeight="1" x14ac:dyDescent="0.25">
      <c r="A21" s="181" t="s">
        <v>59</v>
      </c>
      <c r="B21" s="181"/>
      <c r="C21" s="181"/>
      <c r="D21" s="181"/>
      <c r="E21" s="181"/>
      <c r="F21" s="181"/>
      <c r="G21" s="13">
        <v>14</v>
      </c>
      <c r="H21" s="29">
        <v>214280</v>
      </c>
      <c r="I21" s="29">
        <v>213971</v>
      </c>
    </row>
    <row r="22" spans="1:9" ht="12.75" customHeight="1" x14ac:dyDescent="0.25">
      <c r="A22" s="181" t="s">
        <v>60</v>
      </c>
      <c r="B22" s="181"/>
      <c r="C22" s="181"/>
      <c r="D22" s="181"/>
      <c r="E22" s="181"/>
      <c r="F22" s="181"/>
      <c r="G22" s="13">
        <v>15</v>
      </c>
      <c r="H22" s="29">
        <v>945815</v>
      </c>
      <c r="I22" s="29">
        <v>998430</v>
      </c>
    </row>
    <row r="23" spans="1:9" ht="12.75" customHeight="1" x14ac:dyDescent="0.25">
      <c r="A23" s="181" t="s">
        <v>61</v>
      </c>
      <c r="B23" s="181"/>
      <c r="C23" s="181"/>
      <c r="D23" s="181"/>
      <c r="E23" s="181"/>
      <c r="F23" s="181"/>
      <c r="G23" s="13">
        <v>16</v>
      </c>
      <c r="H23" s="29">
        <v>0</v>
      </c>
      <c r="I23" s="29">
        <v>185800</v>
      </c>
    </row>
    <row r="24" spans="1:9" ht="12.75" customHeight="1" x14ac:dyDescent="0.25">
      <c r="A24" s="181" t="s">
        <v>62</v>
      </c>
      <c r="B24" s="181"/>
      <c r="C24" s="181"/>
      <c r="D24" s="181"/>
      <c r="E24" s="181"/>
      <c r="F24" s="181"/>
      <c r="G24" s="13">
        <v>17</v>
      </c>
      <c r="H24" s="29">
        <v>1893736</v>
      </c>
      <c r="I24" s="29">
        <v>2378733</v>
      </c>
    </row>
    <row r="25" spans="1:9" ht="12.75" customHeight="1" x14ac:dyDescent="0.25">
      <c r="A25" s="181" t="s">
        <v>63</v>
      </c>
      <c r="B25" s="181"/>
      <c r="C25" s="181"/>
      <c r="D25" s="181"/>
      <c r="E25" s="181"/>
      <c r="F25" s="181"/>
      <c r="G25" s="13">
        <v>18</v>
      </c>
      <c r="H25" s="29">
        <v>9529</v>
      </c>
      <c r="I25" s="29">
        <v>9498</v>
      </c>
    </row>
    <row r="26" spans="1:9" ht="12.75" customHeight="1" x14ac:dyDescent="0.25">
      <c r="A26" s="181" t="s">
        <v>64</v>
      </c>
      <c r="B26" s="181"/>
      <c r="C26" s="181"/>
      <c r="D26" s="181"/>
      <c r="E26" s="181"/>
      <c r="F26" s="181"/>
      <c r="G26" s="13">
        <v>19</v>
      </c>
      <c r="H26" s="29">
        <v>669852</v>
      </c>
      <c r="I26" s="29">
        <v>669852</v>
      </c>
    </row>
    <row r="27" spans="1:9" ht="12.75" customHeight="1" x14ac:dyDescent="0.25">
      <c r="A27" s="185" t="s">
        <v>65</v>
      </c>
      <c r="B27" s="185"/>
      <c r="C27" s="185"/>
      <c r="D27" s="185"/>
      <c r="E27" s="185"/>
      <c r="F27" s="185"/>
      <c r="G27" s="14">
        <v>20</v>
      </c>
      <c r="H27" s="30">
        <f>SUM(H28:H37)</f>
        <v>25478</v>
      </c>
      <c r="I27" s="30">
        <f>SUM(I28:I37)</f>
        <v>248577</v>
      </c>
    </row>
    <row r="28" spans="1:9" ht="12.75" customHeight="1" x14ac:dyDescent="0.25">
      <c r="A28" s="181" t="s">
        <v>66</v>
      </c>
      <c r="B28" s="181"/>
      <c r="C28" s="181"/>
      <c r="D28" s="181"/>
      <c r="E28" s="181"/>
      <c r="F28" s="181"/>
      <c r="G28" s="13">
        <v>21</v>
      </c>
      <c r="H28" s="29">
        <v>0</v>
      </c>
      <c r="I28" s="29">
        <v>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25372</v>
      </c>
      <c r="I35" s="29">
        <v>23671</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224906</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31014184</v>
      </c>
      <c r="I44" s="30">
        <f>I45+I53+I60+I70</f>
        <v>30465053</v>
      </c>
    </row>
    <row r="45" spans="1:9" ht="12.75" customHeight="1" x14ac:dyDescent="0.25">
      <c r="A45" s="185" t="s">
        <v>83</v>
      </c>
      <c r="B45" s="185"/>
      <c r="C45" s="185"/>
      <c r="D45" s="185"/>
      <c r="E45" s="185"/>
      <c r="F45" s="185"/>
      <c r="G45" s="14">
        <v>38</v>
      </c>
      <c r="H45" s="30">
        <f>SUM(H46:H52)</f>
        <v>9090158</v>
      </c>
      <c r="I45" s="30">
        <f>SUM(I46:I52)</f>
        <v>7928620</v>
      </c>
    </row>
    <row r="46" spans="1:9" ht="12.75" customHeight="1" x14ac:dyDescent="0.25">
      <c r="A46" s="181" t="s">
        <v>84</v>
      </c>
      <c r="B46" s="181"/>
      <c r="C46" s="181"/>
      <c r="D46" s="181"/>
      <c r="E46" s="181"/>
      <c r="F46" s="181"/>
      <c r="G46" s="13">
        <v>39</v>
      </c>
      <c r="H46" s="29">
        <v>4217030</v>
      </c>
      <c r="I46" s="29">
        <v>3917446</v>
      </c>
    </row>
    <row r="47" spans="1:9" ht="12.75" customHeight="1" x14ac:dyDescent="0.25">
      <c r="A47" s="181" t="s">
        <v>85</v>
      </c>
      <c r="B47" s="181"/>
      <c r="C47" s="181"/>
      <c r="D47" s="181"/>
      <c r="E47" s="181"/>
      <c r="F47" s="181"/>
      <c r="G47" s="13">
        <v>40</v>
      </c>
      <c r="H47" s="29">
        <v>1006483</v>
      </c>
      <c r="I47" s="29">
        <v>639919</v>
      </c>
    </row>
    <row r="48" spans="1:9" ht="12.75" customHeight="1" x14ac:dyDescent="0.25">
      <c r="A48" s="181" t="s">
        <v>86</v>
      </c>
      <c r="B48" s="181"/>
      <c r="C48" s="181"/>
      <c r="D48" s="181"/>
      <c r="E48" s="181"/>
      <c r="F48" s="181"/>
      <c r="G48" s="13">
        <v>41</v>
      </c>
      <c r="H48" s="29">
        <v>2087865</v>
      </c>
      <c r="I48" s="29">
        <v>1969940</v>
      </c>
    </row>
    <row r="49" spans="1:9" ht="12.75" customHeight="1" x14ac:dyDescent="0.25">
      <c r="A49" s="181" t="s">
        <v>87</v>
      </c>
      <c r="B49" s="181"/>
      <c r="C49" s="181"/>
      <c r="D49" s="181"/>
      <c r="E49" s="181"/>
      <c r="F49" s="181"/>
      <c r="G49" s="13">
        <v>42</v>
      </c>
      <c r="H49" s="29">
        <v>1778780</v>
      </c>
      <c r="I49" s="29">
        <v>1401315</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15972174</v>
      </c>
      <c r="I53" s="30">
        <f>SUM(I54:I59)</f>
        <v>14720289</v>
      </c>
    </row>
    <row r="54" spans="1:9" ht="12.75" customHeight="1" x14ac:dyDescent="0.25">
      <c r="A54" s="181" t="s">
        <v>92</v>
      </c>
      <c r="B54" s="181"/>
      <c r="C54" s="181"/>
      <c r="D54" s="181"/>
      <c r="E54" s="181"/>
      <c r="F54" s="181"/>
      <c r="G54" s="13">
        <v>47</v>
      </c>
      <c r="H54" s="29">
        <v>620807</v>
      </c>
      <c r="I54" s="29">
        <v>633263</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14245770</v>
      </c>
      <c r="I56" s="29">
        <v>12967257</v>
      </c>
    </row>
    <row r="57" spans="1:9" ht="12.75" customHeight="1" x14ac:dyDescent="0.25">
      <c r="A57" s="181" t="s">
        <v>95</v>
      </c>
      <c r="B57" s="181"/>
      <c r="C57" s="181"/>
      <c r="D57" s="181"/>
      <c r="E57" s="181"/>
      <c r="F57" s="181"/>
      <c r="G57" s="13">
        <v>50</v>
      </c>
      <c r="H57" s="29">
        <v>93</v>
      </c>
      <c r="I57" s="29">
        <v>104</v>
      </c>
    </row>
    <row r="58" spans="1:9" ht="12.75" customHeight="1" x14ac:dyDescent="0.25">
      <c r="A58" s="181" t="s">
        <v>96</v>
      </c>
      <c r="B58" s="181"/>
      <c r="C58" s="181"/>
      <c r="D58" s="181"/>
      <c r="E58" s="181"/>
      <c r="F58" s="181"/>
      <c r="G58" s="13">
        <v>51</v>
      </c>
      <c r="H58" s="29">
        <v>482158</v>
      </c>
      <c r="I58" s="29">
        <v>669456</v>
      </c>
    </row>
    <row r="59" spans="1:9" ht="12.75" customHeight="1" x14ac:dyDescent="0.25">
      <c r="A59" s="181" t="s">
        <v>97</v>
      </c>
      <c r="B59" s="181"/>
      <c r="C59" s="181"/>
      <c r="D59" s="181"/>
      <c r="E59" s="181"/>
      <c r="F59" s="181"/>
      <c r="G59" s="13">
        <v>52</v>
      </c>
      <c r="H59" s="29">
        <v>623346</v>
      </c>
      <c r="I59" s="29">
        <v>450209</v>
      </c>
    </row>
    <row r="60" spans="1:9" ht="12.75" customHeight="1" x14ac:dyDescent="0.25">
      <c r="A60" s="185" t="s">
        <v>98</v>
      </c>
      <c r="B60" s="185"/>
      <c r="C60" s="185"/>
      <c r="D60" s="185"/>
      <c r="E60" s="185"/>
      <c r="F60" s="185"/>
      <c r="G60" s="14">
        <v>53</v>
      </c>
      <c r="H60" s="30">
        <f>SUM(H61:H69)</f>
        <v>2002544</v>
      </c>
      <c r="I60" s="30">
        <f>SUM(I61:I69)</f>
        <v>5274736</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861480</v>
      </c>
      <c r="I63" s="29">
        <v>1121479</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19859</v>
      </c>
      <c r="I67" s="29">
        <v>19858</v>
      </c>
    </row>
    <row r="68" spans="1:9" ht="12.75" customHeight="1" x14ac:dyDescent="0.25">
      <c r="A68" s="181" t="s">
        <v>106</v>
      </c>
      <c r="B68" s="181"/>
      <c r="C68" s="181"/>
      <c r="D68" s="181"/>
      <c r="E68" s="181"/>
      <c r="F68" s="181"/>
      <c r="G68" s="13">
        <v>61</v>
      </c>
      <c r="H68" s="29">
        <v>1121205</v>
      </c>
      <c r="I68" s="29">
        <v>4133399</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3949308</v>
      </c>
      <c r="I70" s="29">
        <v>2541408</v>
      </c>
    </row>
    <row r="71" spans="1:9" ht="12.75" customHeight="1" x14ac:dyDescent="0.25">
      <c r="A71" s="182" t="s">
        <v>109</v>
      </c>
      <c r="B71" s="182"/>
      <c r="C71" s="182"/>
      <c r="D71" s="182"/>
      <c r="E71" s="182"/>
      <c r="F71" s="182"/>
      <c r="G71" s="13">
        <v>64</v>
      </c>
      <c r="H71" s="29">
        <v>52636</v>
      </c>
      <c r="I71" s="29">
        <v>84642</v>
      </c>
    </row>
    <row r="72" spans="1:9" ht="12.75" customHeight="1" x14ac:dyDescent="0.25">
      <c r="A72" s="183" t="s">
        <v>110</v>
      </c>
      <c r="B72" s="183"/>
      <c r="C72" s="183"/>
      <c r="D72" s="183"/>
      <c r="E72" s="183"/>
      <c r="F72" s="183"/>
      <c r="G72" s="14">
        <v>65</v>
      </c>
      <c r="H72" s="30">
        <f>H8+H9+H44+H71</f>
        <v>63181484</v>
      </c>
      <c r="I72" s="30">
        <f>I8+I9+I44+I71</f>
        <v>66178142</v>
      </c>
    </row>
    <row r="73" spans="1:9" ht="12.75" customHeight="1" x14ac:dyDescent="0.25">
      <c r="A73" s="182" t="s">
        <v>111</v>
      </c>
      <c r="B73" s="182"/>
      <c r="C73" s="182"/>
      <c r="D73" s="182"/>
      <c r="E73" s="182"/>
      <c r="F73" s="182"/>
      <c r="G73" s="13">
        <v>66</v>
      </c>
      <c r="H73" s="29"/>
      <c r="I73" s="29"/>
    </row>
    <row r="74" spans="1:9" x14ac:dyDescent="0.25">
      <c r="A74" s="186" t="s">
        <v>112</v>
      </c>
      <c r="B74" s="187"/>
      <c r="C74" s="187"/>
      <c r="D74" s="187"/>
      <c r="E74" s="187"/>
      <c r="F74" s="187"/>
      <c r="G74" s="187"/>
      <c r="H74" s="187"/>
      <c r="I74" s="187"/>
    </row>
    <row r="75" spans="1:9" ht="24.75" customHeight="1" x14ac:dyDescent="0.25">
      <c r="A75" s="183" t="s">
        <v>501</v>
      </c>
      <c r="B75" s="183"/>
      <c r="C75" s="183"/>
      <c r="D75" s="183"/>
      <c r="E75" s="183"/>
      <c r="F75" s="183"/>
      <c r="G75" s="14">
        <v>67</v>
      </c>
      <c r="H75" s="30">
        <f>H76+H77+H78+H84+H85+H91+H94+H97</f>
        <v>21712165</v>
      </c>
      <c r="I75" s="30">
        <f>I76+I77+I78+I84+I85+I91+I94+I97</f>
        <v>23242250</v>
      </c>
    </row>
    <row r="76" spans="1:9" ht="12.75" customHeight="1" x14ac:dyDescent="0.25">
      <c r="A76" s="181" t="s">
        <v>113</v>
      </c>
      <c r="B76" s="181"/>
      <c r="C76" s="181"/>
      <c r="D76" s="181"/>
      <c r="E76" s="181"/>
      <c r="F76" s="181"/>
      <c r="G76" s="13">
        <v>68</v>
      </c>
      <c r="H76" s="29">
        <v>2523914</v>
      </c>
      <c r="I76" s="29">
        <v>2523914</v>
      </c>
    </row>
    <row r="77" spans="1:9" ht="12.75" customHeight="1" x14ac:dyDescent="0.25">
      <c r="A77" s="181" t="s">
        <v>114</v>
      </c>
      <c r="B77" s="181"/>
      <c r="C77" s="181"/>
      <c r="D77" s="181"/>
      <c r="E77" s="181"/>
      <c r="F77" s="181"/>
      <c r="G77" s="13">
        <v>69</v>
      </c>
      <c r="H77" s="29">
        <v>11174704</v>
      </c>
      <c r="I77" s="29">
        <v>11174704</v>
      </c>
    </row>
    <row r="78" spans="1:9" ht="12.75" customHeight="1" x14ac:dyDescent="0.25">
      <c r="A78" s="185" t="s">
        <v>115</v>
      </c>
      <c r="B78" s="185"/>
      <c r="C78" s="185"/>
      <c r="D78" s="185"/>
      <c r="E78" s="185"/>
      <c r="F78" s="185"/>
      <c r="G78" s="14">
        <v>70</v>
      </c>
      <c r="H78" s="30">
        <f>SUM(H79:H83)</f>
        <v>1070754</v>
      </c>
      <c r="I78" s="30">
        <f>SUM(I79:I83)</f>
        <v>1246857</v>
      </c>
    </row>
    <row r="79" spans="1:9" ht="12.75" customHeight="1" x14ac:dyDescent="0.25">
      <c r="A79" s="181" t="s">
        <v>116</v>
      </c>
      <c r="B79" s="181"/>
      <c r="C79" s="181"/>
      <c r="D79" s="181"/>
      <c r="E79" s="181"/>
      <c r="F79" s="181"/>
      <c r="G79" s="13">
        <v>71</v>
      </c>
      <c r="H79" s="29">
        <v>964576</v>
      </c>
      <c r="I79" s="29">
        <v>1140679</v>
      </c>
    </row>
    <row r="80" spans="1:9" ht="12.75" customHeight="1" x14ac:dyDescent="0.25">
      <c r="A80" s="181" t="s">
        <v>117</v>
      </c>
      <c r="B80" s="181"/>
      <c r="C80" s="181"/>
      <c r="D80" s="181"/>
      <c r="E80" s="181"/>
      <c r="F80" s="181"/>
      <c r="G80" s="13">
        <v>72</v>
      </c>
      <c r="H80" s="29">
        <v>106178</v>
      </c>
      <c r="I80" s="29">
        <v>106178</v>
      </c>
    </row>
    <row r="81" spans="1:9" ht="12.75" customHeight="1" x14ac:dyDescent="0.25">
      <c r="A81" s="181" t="s">
        <v>118</v>
      </c>
      <c r="B81" s="181"/>
      <c r="C81" s="181"/>
      <c r="D81" s="181"/>
      <c r="E81" s="181"/>
      <c r="F81" s="181"/>
      <c r="G81" s="13">
        <v>73</v>
      </c>
      <c r="H81" s="29">
        <v>0</v>
      </c>
      <c r="I81" s="29"/>
    </row>
    <row r="82" spans="1:9" ht="12.75" customHeight="1" x14ac:dyDescent="0.25">
      <c r="A82" s="181" t="s">
        <v>119</v>
      </c>
      <c r="B82" s="181"/>
      <c r="C82" s="181"/>
      <c r="D82" s="181"/>
      <c r="E82" s="181"/>
      <c r="F82" s="181"/>
      <c r="G82" s="13">
        <v>74</v>
      </c>
      <c r="H82" s="29">
        <v>0</v>
      </c>
      <c r="I82" s="29"/>
    </row>
    <row r="83" spans="1:9" ht="12.75" customHeight="1" x14ac:dyDescent="0.25">
      <c r="A83" s="181" t="s">
        <v>120</v>
      </c>
      <c r="B83" s="181"/>
      <c r="C83" s="181"/>
      <c r="D83" s="181"/>
      <c r="E83" s="181"/>
      <c r="F83" s="181"/>
      <c r="G83" s="13">
        <v>75</v>
      </c>
      <c r="H83" s="29">
        <v>0</v>
      </c>
      <c r="I83" s="29"/>
    </row>
    <row r="84" spans="1:9" ht="12.75" customHeight="1" x14ac:dyDescent="0.25">
      <c r="A84" s="184" t="s">
        <v>121</v>
      </c>
      <c r="B84" s="184"/>
      <c r="C84" s="184"/>
      <c r="D84" s="184"/>
      <c r="E84" s="184"/>
      <c r="F84" s="184"/>
      <c r="G84" s="107">
        <v>76</v>
      </c>
      <c r="H84" s="108">
        <v>6061338</v>
      </c>
      <c r="I84" s="108">
        <v>5662872</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c r="I86" s="29"/>
    </row>
    <row r="87" spans="1:9" ht="12.75" customHeight="1" x14ac:dyDescent="0.25">
      <c r="A87" s="181" t="s">
        <v>122</v>
      </c>
      <c r="B87" s="181"/>
      <c r="C87" s="181"/>
      <c r="D87" s="181"/>
      <c r="E87" s="181"/>
      <c r="F87" s="181"/>
      <c r="G87" s="13">
        <v>79</v>
      </c>
      <c r="H87" s="29"/>
      <c r="I87" s="29"/>
    </row>
    <row r="88" spans="1:9" ht="12.75" customHeight="1" x14ac:dyDescent="0.25">
      <c r="A88" s="181" t="s">
        <v>123</v>
      </c>
      <c r="B88" s="181"/>
      <c r="C88" s="181"/>
      <c r="D88" s="181"/>
      <c r="E88" s="181"/>
      <c r="F88" s="181"/>
      <c r="G88" s="13">
        <v>80</v>
      </c>
      <c r="H88" s="29"/>
      <c r="I88" s="29"/>
    </row>
    <row r="89" spans="1:9" ht="12.75" customHeight="1" x14ac:dyDescent="0.25">
      <c r="A89" s="181" t="s">
        <v>395</v>
      </c>
      <c r="B89" s="181"/>
      <c r="C89" s="181"/>
      <c r="D89" s="181"/>
      <c r="E89" s="181"/>
      <c r="F89" s="181"/>
      <c r="G89" s="13">
        <v>81</v>
      </c>
      <c r="H89" s="29"/>
      <c r="I89" s="29"/>
    </row>
    <row r="90" spans="1:9" ht="25.5" customHeight="1" x14ac:dyDescent="0.25">
      <c r="A90" s="181" t="s">
        <v>396</v>
      </c>
      <c r="B90" s="181"/>
      <c r="C90" s="181"/>
      <c r="D90" s="181"/>
      <c r="E90" s="181"/>
      <c r="F90" s="181"/>
      <c r="G90" s="13">
        <v>82</v>
      </c>
      <c r="H90" s="29"/>
      <c r="I90" s="29"/>
    </row>
    <row r="91" spans="1:9" ht="24" customHeight="1" x14ac:dyDescent="0.25">
      <c r="A91" s="185" t="s">
        <v>397</v>
      </c>
      <c r="B91" s="185"/>
      <c r="C91" s="185"/>
      <c r="D91" s="185"/>
      <c r="E91" s="185"/>
      <c r="F91" s="185"/>
      <c r="G91" s="14">
        <v>83</v>
      </c>
      <c r="H91" s="30">
        <f>H92-H93</f>
        <v>-7781722</v>
      </c>
      <c r="I91" s="30">
        <f>I92-I93</f>
        <v>-3257131</v>
      </c>
    </row>
    <row r="92" spans="1:9" ht="12.75" customHeight="1" x14ac:dyDescent="0.25">
      <c r="A92" s="181" t="s">
        <v>124</v>
      </c>
      <c r="B92" s="181"/>
      <c r="C92" s="181"/>
      <c r="D92" s="181"/>
      <c r="E92" s="181"/>
      <c r="F92" s="181"/>
      <c r="G92" s="13">
        <v>84</v>
      </c>
      <c r="H92" s="29"/>
      <c r="I92" s="29"/>
    </row>
    <row r="93" spans="1:9" ht="12.75" customHeight="1" x14ac:dyDescent="0.25">
      <c r="A93" s="181" t="s">
        <v>125</v>
      </c>
      <c r="B93" s="181"/>
      <c r="C93" s="181"/>
      <c r="D93" s="181"/>
      <c r="E93" s="181"/>
      <c r="F93" s="181"/>
      <c r="G93" s="13">
        <v>85</v>
      </c>
      <c r="H93" s="29">
        <v>7781722</v>
      </c>
      <c r="I93" s="29">
        <v>3257131</v>
      </c>
    </row>
    <row r="94" spans="1:9" ht="12.75" customHeight="1" x14ac:dyDescent="0.25">
      <c r="A94" s="185" t="s">
        <v>398</v>
      </c>
      <c r="B94" s="185"/>
      <c r="C94" s="185"/>
      <c r="D94" s="185"/>
      <c r="E94" s="185"/>
      <c r="F94" s="185"/>
      <c r="G94" s="14">
        <v>86</v>
      </c>
      <c r="H94" s="30">
        <f>H95-H96</f>
        <v>4302228</v>
      </c>
      <c r="I94" s="30">
        <f>I95-I96</f>
        <v>1836556</v>
      </c>
    </row>
    <row r="95" spans="1:9" ht="12.75" customHeight="1" x14ac:dyDescent="0.25">
      <c r="A95" s="181" t="s">
        <v>126</v>
      </c>
      <c r="B95" s="181"/>
      <c r="C95" s="181"/>
      <c r="D95" s="181"/>
      <c r="E95" s="181"/>
      <c r="F95" s="181"/>
      <c r="G95" s="13">
        <v>87</v>
      </c>
      <c r="H95" s="29">
        <v>4302228</v>
      </c>
      <c r="I95" s="29">
        <v>1836556</v>
      </c>
    </row>
    <row r="96" spans="1:9" ht="12.75" customHeight="1" x14ac:dyDescent="0.25">
      <c r="A96" s="181" t="s">
        <v>127</v>
      </c>
      <c r="B96" s="181"/>
      <c r="C96" s="181"/>
      <c r="D96" s="181"/>
      <c r="E96" s="181"/>
      <c r="F96" s="181"/>
      <c r="G96" s="13">
        <v>88</v>
      </c>
      <c r="H96" s="29"/>
      <c r="I96" s="29"/>
    </row>
    <row r="97" spans="1:9" ht="12.75" customHeight="1" x14ac:dyDescent="0.25">
      <c r="A97" s="181" t="s">
        <v>128</v>
      </c>
      <c r="B97" s="181"/>
      <c r="C97" s="181"/>
      <c r="D97" s="181"/>
      <c r="E97" s="181"/>
      <c r="F97" s="181"/>
      <c r="G97" s="13">
        <v>89</v>
      </c>
      <c r="H97" s="29">
        <v>4360949</v>
      </c>
      <c r="I97" s="29">
        <v>4054478</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c r="I99" s="29"/>
    </row>
    <row r="100" spans="1:9" ht="12.75" customHeight="1" x14ac:dyDescent="0.25">
      <c r="A100" s="181" t="s">
        <v>130</v>
      </c>
      <c r="B100" s="181"/>
      <c r="C100" s="181"/>
      <c r="D100" s="181"/>
      <c r="E100" s="181"/>
      <c r="F100" s="181"/>
      <c r="G100" s="13">
        <v>92</v>
      </c>
      <c r="H100" s="29"/>
      <c r="I100" s="29"/>
    </row>
    <row r="101" spans="1:9" ht="12.75" customHeight="1" x14ac:dyDescent="0.25">
      <c r="A101" s="181" t="s">
        <v>131</v>
      </c>
      <c r="B101" s="181"/>
      <c r="C101" s="181"/>
      <c r="D101" s="181"/>
      <c r="E101" s="181"/>
      <c r="F101" s="181"/>
      <c r="G101" s="13">
        <v>93</v>
      </c>
      <c r="H101" s="29"/>
      <c r="I101" s="29"/>
    </row>
    <row r="102" spans="1:9" ht="12.75" customHeight="1" x14ac:dyDescent="0.25">
      <c r="A102" s="181" t="s">
        <v>132</v>
      </c>
      <c r="B102" s="181"/>
      <c r="C102" s="181"/>
      <c r="D102" s="181"/>
      <c r="E102" s="181"/>
      <c r="F102" s="181"/>
      <c r="G102" s="13">
        <v>94</v>
      </c>
      <c r="H102" s="29"/>
      <c r="I102" s="29"/>
    </row>
    <row r="103" spans="1:9" ht="12.75" customHeight="1" x14ac:dyDescent="0.25">
      <c r="A103" s="181" t="s">
        <v>133</v>
      </c>
      <c r="B103" s="181"/>
      <c r="C103" s="181"/>
      <c r="D103" s="181"/>
      <c r="E103" s="181"/>
      <c r="F103" s="181"/>
      <c r="G103" s="13">
        <v>95</v>
      </c>
      <c r="H103" s="29"/>
      <c r="I103" s="29"/>
    </row>
    <row r="104" spans="1:9" ht="12.75" customHeight="1" x14ac:dyDescent="0.25">
      <c r="A104" s="181" t="s">
        <v>134</v>
      </c>
      <c r="B104" s="181"/>
      <c r="C104" s="181"/>
      <c r="D104" s="181"/>
      <c r="E104" s="181"/>
      <c r="F104" s="181"/>
      <c r="G104" s="13">
        <v>96</v>
      </c>
      <c r="H104" s="29"/>
      <c r="I104" s="29"/>
    </row>
    <row r="105" spans="1:9" ht="12.75" customHeight="1" x14ac:dyDescent="0.25">
      <c r="A105" s="183" t="s">
        <v>400</v>
      </c>
      <c r="B105" s="183"/>
      <c r="C105" s="183"/>
      <c r="D105" s="183"/>
      <c r="E105" s="183"/>
      <c r="F105" s="183"/>
      <c r="G105" s="14">
        <v>97</v>
      </c>
      <c r="H105" s="30">
        <f>SUM(H106:H116)</f>
        <v>17551213</v>
      </c>
      <c r="I105" s="30">
        <f>SUM(I106:I116)</f>
        <v>17148279</v>
      </c>
    </row>
    <row r="106" spans="1:9" ht="12.75" customHeight="1" x14ac:dyDescent="0.25">
      <c r="A106" s="181" t="s">
        <v>135</v>
      </c>
      <c r="B106" s="181"/>
      <c r="C106" s="181"/>
      <c r="D106" s="181"/>
      <c r="E106" s="181"/>
      <c r="F106" s="181"/>
      <c r="G106" s="13">
        <v>98</v>
      </c>
      <c r="H106" s="29"/>
      <c r="I106" s="29"/>
    </row>
    <row r="107" spans="1:9" ht="24.6" customHeight="1" x14ac:dyDescent="0.25">
      <c r="A107" s="181" t="s">
        <v>136</v>
      </c>
      <c r="B107" s="181"/>
      <c r="C107" s="181"/>
      <c r="D107" s="181"/>
      <c r="E107" s="181"/>
      <c r="F107" s="181"/>
      <c r="G107" s="13">
        <v>99</v>
      </c>
      <c r="H107" s="29">
        <v>1327228</v>
      </c>
      <c r="I107" s="29">
        <v>0</v>
      </c>
    </row>
    <row r="108" spans="1:9" ht="12.75" customHeight="1" x14ac:dyDescent="0.25">
      <c r="A108" s="181" t="s">
        <v>137</v>
      </c>
      <c r="B108" s="181"/>
      <c r="C108" s="181"/>
      <c r="D108" s="181"/>
      <c r="E108" s="181"/>
      <c r="F108" s="181"/>
      <c r="G108" s="13">
        <v>100</v>
      </c>
      <c r="H108" s="29"/>
      <c r="I108" s="29"/>
    </row>
    <row r="109" spans="1:9" ht="21.6" customHeight="1" x14ac:dyDescent="0.25">
      <c r="A109" s="181" t="s">
        <v>138</v>
      </c>
      <c r="B109" s="181"/>
      <c r="C109" s="181"/>
      <c r="D109" s="181"/>
      <c r="E109" s="181"/>
      <c r="F109" s="181"/>
      <c r="G109" s="13">
        <v>101</v>
      </c>
      <c r="H109" s="29"/>
      <c r="I109" s="29"/>
    </row>
    <row r="110" spans="1:9" ht="12.75" customHeight="1" x14ac:dyDescent="0.25">
      <c r="A110" s="181" t="s">
        <v>139</v>
      </c>
      <c r="B110" s="181"/>
      <c r="C110" s="181"/>
      <c r="D110" s="181"/>
      <c r="E110" s="181"/>
      <c r="F110" s="181"/>
      <c r="G110" s="13">
        <v>102</v>
      </c>
      <c r="H110" s="29">
        <v>265446</v>
      </c>
      <c r="I110" s="29">
        <v>265446</v>
      </c>
    </row>
    <row r="111" spans="1:9" ht="12.75" customHeight="1" x14ac:dyDescent="0.25">
      <c r="A111" s="181" t="s">
        <v>140</v>
      </c>
      <c r="B111" s="181"/>
      <c r="C111" s="181"/>
      <c r="D111" s="181"/>
      <c r="E111" s="181"/>
      <c r="F111" s="181"/>
      <c r="G111" s="13">
        <v>103</v>
      </c>
      <c r="H111" s="29">
        <v>13501452</v>
      </c>
      <c r="I111" s="29">
        <v>13981273</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461256</v>
      </c>
      <c r="I113" s="29">
        <v>1159521</v>
      </c>
    </row>
    <row r="114" spans="1:9" ht="12.75" customHeight="1" x14ac:dyDescent="0.25">
      <c r="A114" s="181" t="s">
        <v>143</v>
      </c>
      <c r="B114" s="181"/>
      <c r="C114" s="181"/>
      <c r="D114" s="181"/>
      <c r="E114" s="181"/>
      <c r="F114" s="181"/>
      <c r="G114" s="13">
        <v>106</v>
      </c>
      <c r="H114" s="29">
        <v>665293</v>
      </c>
      <c r="I114" s="29">
        <v>498970</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1330538</v>
      </c>
      <c r="I116" s="29">
        <v>1243069</v>
      </c>
    </row>
    <row r="117" spans="1:9" ht="12.75" customHeight="1" x14ac:dyDescent="0.25">
      <c r="A117" s="183" t="s">
        <v>401</v>
      </c>
      <c r="B117" s="183"/>
      <c r="C117" s="183"/>
      <c r="D117" s="183"/>
      <c r="E117" s="183"/>
      <c r="F117" s="183"/>
      <c r="G117" s="14">
        <v>109</v>
      </c>
      <c r="H117" s="30">
        <f>SUM(H118:H131)</f>
        <v>21230915</v>
      </c>
      <c r="I117" s="30">
        <f>SUM(I118:I131)</f>
        <v>22165729</v>
      </c>
    </row>
    <row r="118" spans="1:9" ht="12.75" customHeight="1" x14ac:dyDescent="0.25">
      <c r="A118" s="181" t="s">
        <v>146</v>
      </c>
      <c r="B118" s="181"/>
      <c r="C118" s="181"/>
      <c r="D118" s="181"/>
      <c r="E118" s="181"/>
      <c r="F118" s="181"/>
      <c r="G118" s="13">
        <v>110</v>
      </c>
      <c r="H118" s="29">
        <v>1962717</v>
      </c>
      <c r="I118" s="29">
        <v>1140519</v>
      </c>
    </row>
    <row r="119" spans="1:9" ht="22.2" customHeight="1" x14ac:dyDescent="0.25">
      <c r="A119" s="181" t="s">
        <v>147</v>
      </c>
      <c r="B119" s="181"/>
      <c r="C119" s="181"/>
      <c r="D119" s="181"/>
      <c r="E119" s="181"/>
      <c r="F119" s="181"/>
      <c r="G119" s="13">
        <v>111</v>
      </c>
      <c r="H119" s="29">
        <v>0</v>
      </c>
      <c r="I119" s="29">
        <v>1344722</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1659035</v>
      </c>
      <c r="I122" s="29">
        <v>2409035</v>
      </c>
    </row>
    <row r="123" spans="1:9" ht="12.75" customHeight="1" x14ac:dyDescent="0.25">
      <c r="A123" s="181" t="s">
        <v>151</v>
      </c>
      <c r="B123" s="181"/>
      <c r="C123" s="181"/>
      <c r="D123" s="181"/>
      <c r="E123" s="181"/>
      <c r="F123" s="181"/>
      <c r="G123" s="13">
        <v>115</v>
      </c>
      <c r="H123" s="29">
        <v>3134644</v>
      </c>
      <c r="I123" s="29">
        <v>3391262</v>
      </c>
    </row>
    <row r="124" spans="1:9" ht="12.75" customHeight="1" x14ac:dyDescent="0.25">
      <c r="A124" s="181" t="s">
        <v>152</v>
      </c>
      <c r="B124" s="181"/>
      <c r="C124" s="181"/>
      <c r="D124" s="181"/>
      <c r="E124" s="181"/>
      <c r="F124" s="181"/>
      <c r="G124" s="13">
        <v>116</v>
      </c>
      <c r="H124" s="29">
        <v>359115</v>
      </c>
      <c r="I124" s="29">
        <v>1096266</v>
      </c>
    </row>
    <row r="125" spans="1:9" ht="12.75" customHeight="1" x14ac:dyDescent="0.25">
      <c r="A125" s="181" t="s">
        <v>153</v>
      </c>
      <c r="B125" s="181"/>
      <c r="C125" s="181"/>
      <c r="D125" s="181"/>
      <c r="E125" s="181"/>
      <c r="F125" s="181"/>
      <c r="G125" s="13">
        <v>117</v>
      </c>
      <c r="H125" s="29">
        <v>12279677</v>
      </c>
      <c r="I125" s="29">
        <v>10847902</v>
      </c>
    </row>
    <row r="126" spans="1:9" x14ac:dyDescent="0.25">
      <c r="A126" s="181" t="s">
        <v>154</v>
      </c>
      <c r="B126" s="181"/>
      <c r="C126" s="181"/>
      <c r="D126" s="181"/>
      <c r="E126" s="181"/>
      <c r="F126" s="181"/>
      <c r="G126" s="13">
        <v>118</v>
      </c>
      <c r="H126" s="29">
        <v>246394</v>
      </c>
      <c r="I126" s="29">
        <v>166323</v>
      </c>
    </row>
    <row r="127" spans="1:9" x14ac:dyDescent="0.25">
      <c r="A127" s="181" t="s">
        <v>155</v>
      </c>
      <c r="B127" s="181"/>
      <c r="C127" s="181"/>
      <c r="D127" s="181"/>
      <c r="E127" s="181"/>
      <c r="F127" s="181"/>
      <c r="G127" s="13">
        <v>119</v>
      </c>
      <c r="H127" s="29">
        <v>368404</v>
      </c>
      <c r="I127" s="29">
        <v>447574</v>
      </c>
    </row>
    <row r="128" spans="1:9" x14ac:dyDescent="0.25">
      <c r="A128" s="181" t="s">
        <v>156</v>
      </c>
      <c r="B128" s="181"/>
      <c r="C128" s="181"/>
      <c r="D128" s="181"/>
      <c r="E128" s="181"/>
      <c r="F128" s="181"/>
      <c r="G128" s="13">
        <v>120</v>
      </c>
      <c r="H128" s="29">
        <v>1193363</v>
      </c>
      <c r="I128" s="29">
        <v>1270463</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27566</v>
      </c>
      <c r="I131" s="29">
        <v>51663</v>
      </c>
    </row>
    <row r="132" spans="1:9" ht="22.2" customHeight="1" x14ac:dyDescent="0.25">
      <c r="A132" s="182" t="s">
        <v>160</v>
      </c>
      <c r="B132" s="182"/>
      <c r="C132" s="182"/>
      <c r="D132" s="182"/>
      <c r="E132" s="182"/>
      <c r="F132" s="182"/>
      <c r="G132" s="13">
        <v>124</v>
      </c>
      <c r="H132" s="29">
        <v>2687191</v>
      </c>
      <c r="I132" s="29">
        <v>3621884</v>
      </c>
    </row>
    <row r="133" spans="1:9" x14ac:dyDescent="0.25">
      <c r="A133" s="183" t="s">
        <v>402</v>
      </c>
      <c r="B133" s="183"/>
      <c r="C133" s="183"/>
      <c r="D133" s="183"/>
      <c r="E133" s="183"/>
      <c r="F133" s="183"/>
      <c r="G133" s="14">
        <v>125</v>
      </c>
      <c r="H133" s="30">
        <f>H75+H98+H105+H117+H132</f>
        <v>63181484</v>
      </c>
      <c r="I133" s="30">
        <f>I75+I98+I105+I117+I132</f>
        <v>66178142</v>
      </c>
    </row>
    <row r="134" spans="1:9" x14ac:dyDescent="0.25">
      <c r="A134" s="182" t="s">
        <v>161</v>
      </c>
      <c r="B134" s="182"/>
      <c r="C134" s="182"/>
      <c r="D134" s="182"/>
      <c r="E134" s="182"/>
      <c r="F134" s="182"/>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 zoomScale="110" zoomScaleNormal="100" zoomScaleSheetLayoutView="110" workbookViewId="0">
      <selection activeCell="K114" sqref="K114"/>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529</v>
      </c>
      <c r="B2" s="191"/>
      <c r="C2" s="191"/>
      <c r="D2" s="191"/>
      <c r="E2" s="191"/>
      <c r="F2" s="191"/>
      <c r="G2" s="191"/>
      <c r="H2" s="191"/>
      <c r="I2" s="191"/>
      <c r="J2" s="110"/>
      <c r="K2" s="110"/>
    </row>
    <row r="3" spans="1:11" x14ac:dyDescent="0.25">
      <c r="A3" s="222" t="s">
        <v>502</v>
      </c>
      <c r="B3" s="223"/>
      <c r="C3" s="223"/>
      <c r="D3" s="223"/>
      <c r="E3" s="223"/>
      <c r="F3" s="223"/>
      <c r="G3" s="223"/>
      <c r="H3" s="223"/>
      <c r="I3" s="223"/>
      <c r="J3" s="224"/>
      <c r="K3" s="224"/>
    </row>
    <row r="4" spans="1:11" x14ac:dyDescent="0.25">
      <c r="A4" s="225" t="s">
        <v>526</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102149620</v>
      </c>
      <c r="I8" s="111">
        <f>SUM(I9:I13)</f>
        <v>32196787</v>
      </c>
      <c r="J8" s="111">
        <f>SUM(J9:J13)</f>
        <v>90707468</v>
      </c>
      <c r="K8" s="111">
        <f>SUM(K9:K13)</f>
        <v>22772227</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96596903</v>
      </c>
      <c r="I10" s="29">
        <v>30235301</v>
      </c>
      <c r="J10" s="29">
        <v>86859767</v>
      </c>
      <c r="K10" s="29">
        <v>21291960</v>
      </c>
    </row>
    <row r="11" spans="1:11" x14ac:dyDescent="0.25">
      <c r="A11" s="181" t="s">
        <v>173</v>
      </c>
      <c r="B11" s="181"/>
      <c r="C11" s="181"/>
      <c r="D11" s="181"/>
      <c r="E11" s="181"/>
      <c r="F11" s="181"/>
      <c r="G11" s="13">
        <v>4</v>
      </c>
      <c r="H11" s="29">
        <v>160739</v>
      </c>
      <c r="I11" s="29">
        <v>63386</v>
      </c>
      <c r="J11" s="29">
        <v>179534</v>
      </c>
      <c r="K11" s="29">
        <v>56942</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5391978</v>
      </c>
      <c r="I13" s="29">
        <v>1898100</v>
      </c>
      <c r="J13" s="29">
        <v>3668167</v>
      </c>
      <c r="K13" s="29">
        <v>1423325</v>
      </c>
    </row>
    <row r="14" spans="1:11" ht="22.2" customHeight="1" x14ac:dyDescent="0.25">
      <c r="A14" s="211" t="s">
        <v>404</v>
      </c>
      <c r="B14" s="212"/>
      <c r="C14" s="212"/>
      <c r="D14" s="212"/>
      <c r="E14" s="212"/>
      <c r="F14" s="212"/>
      <c r="G14" s="14">
        <v>7</v>
      </c>
      <c r="H14" s="111">
        <f>H15+H16+H20+H24+H25+H26+H29+H36</f>
        <v>96053722</v>
      </c>
      <c r="I14" s="111">
        <f>I15+I16+I20+I24+I25+I26+I29+I36</f>
        <v>29693696</v>
      </c>
      <c r="J14" s="111">
        <f>J15+J16+J20+J24+J25+J26+J29+J36</f>
        <v>86846397</v>
      </c>
      <c r="K14" s="111">
        <f>K15+K16+K20+K24+K25+K26+K29+K36</f>
        <v>21767010</v>
      </c>
    </row>
    <row r="15" spans="1:11" x14ac:dyDescent="0.25">
      <c r="A15" s="181" t="s">
        <v>176</v>
      </c>
      <c r="B15" s="181"/>
      <c r="C15" s="181"/>
      <c r="D15" s="181"/>
      <c r="E15" s="181"/>
      <c r="F15" s="181"/>
      <c r="G15" s="13">
        <v>8</v>
      </c>
      <c r="H15" s="29">
        <v>-1604044</v>
      </c>
      <c r="I15" s="29">
        <v>-1059762</v>
      </c>
      <c r="J15" s="29">
        <v>470248</v>
      </c>
      <c r="K15" s="29">
        <v>-466406</v>
      </c>
    </row>
    <row r="16" spans="1:11" x14ac:dyDescent="0.25">
      <c r="A16" s="185" t="s">
        <v>405</v>
      </c>
      <c r="B16" s="185"/>
      <c r="C16" s="185"/>
      <c r="D16" s="185"/>
      <c r="E16" s="185"/>
      <c r="F16" s="185"/>
      <c r="G16" s="14">
        <v>9</v>
      </c>
      <c r="H16" s="111">
        <f>SUM(H17:H19)</f>
        <v>84644246</v>
      </c>
      <c r="I16" s="111">
        <f>SUM(I17:I19)</f>
        <v>27413741</v>
      </c>
      <c r="J16" s="111">
        <f>SUM(J17:J19)</f>
        <v>73738947</v>
      </c>
      <c r="K16" s="111">
        <f>SUM(K17:K19)</f>
        <v>18689933</v>
      </c>
    </row>
    <row r="17" spans="1:11" x14ac:dyDescent="0.25">
      <c r="A17" s="213" t="s">
        <v>177</v>
      </c>
      <c r="B17" s="213"/>
      <c r="C17" s="213"/>
      <c r="D17" s="213"/>
      <c r="E17" s="213"/>
      <c r="F17" s="213"/>
      <c r="G17" s="13">
        <v>10</v>
      </c>
      <c r="H17" s="29">
        <v>62458383</v>
      </c>
      <c r="I17" s="29">
        <v>17243090</v>
      </c>
      <c r="J17" s="29">
        <v>56292525</v>
      </c>
      <c r="K17" s="29">
        <v>15047788</v>
      </c>
    </row>
    <row r="18" spans="1:11" x14ac:dyDescent="0.25">
      <c r="A18" s="213" t="s">
        <v>178</v>
      </c>
      <c r="B18" s="213"/>
      <c r="C18" s="213"/>
      <c r="D18" s="213"/>
      <c r="E18" s="213"/>
      <c r="F18" s="213"/>
      <c r="G18" s="13">
        <v>11</v>
      </c>
      <c r="H18" s="29">
        <v>15233148</v>
      </c>
      <c r="I18" s="29">
        <v>8025934</v>
      </c>
      <c r="J18" s="29">
        <v>11862470</v>
      </c>
      <c r="K18" s="29">
        <v>2348738</v>
      </c>
    </row>
    <row r="19" spans="1:11" x14ac:dyDescent="0.25">
      <c r="A19" s="213" t="s">
        <v>179</v>
      </c>
      <c r="B19" s="213"/>
      <c r="C19" s="213"/>
      <c r="D19" s="213"/>
      <c r="E19" s="213"/>
      <c r="F19" s="213"/>
      <c r="G19" s="13">
        <v>12</v>
      </c>
      <c r="H19" s="29">
        <v>6952715</v>
      </c>
      <c r="I19" s="29">
        <v>2144717</v>
      </c>
      <c r="J19" s="29">
        <v>5583952</v>
      </c>
      <c r="K19" s="29">
        <v>1293407</v>
      </c>
    </row>
    <row r="20" spans="1:11" x14ac:dyDescent="0.25">
      <c r="A20" s="185" t="s">
        <v>406</v>
      </c>
      <c r="B20" s="185"/>
      <c r="C20" s="185"/>
      <c r="D20" s="185"/>
      <c r="E20" s="185"/>
      <c r="F20" s="185"/>
      <c r="G20" s="14">
        <v>13</v>
      </c>
      <c r="H20" s="111">
        <f>SUM(H21:H23)</f>
        <v>6079981</v>
      </c>
      <c r="I20" s="111">
        <f>SUM(I21:I23)</f>
        <v>1591347</v>
      </c>
      <c r="J20" s="111">
        <f>SUM(J21:J23)</f>
        <v>6955006</v>
      </c>
      <c r="K20" s="111">
        <f>SUM(K21:K23)</f>
        <v>1807259</v>
      </c>
    </row>
    <row r="21" spans="1:11" x14ac:dyDescent="0.25">
      <c r="A21" s="213" t="s">
        <v>180</v>
      </c>
      <c r="B21" s="213"/>
      <c r="C21" s="213"/>
      <c r="D21" s="213"/>
      <c r="E21" s="213"/>
      <c r="F21" s="213"/>
      <c r="G21" s="13">
        <v>14</v>
      </c>
      <c r="H21" s="29">
        <v>4012336</v>
      </c>
      <c r="I21" s="29">
        <v>1056867</v>
      </c>
      <c r="J21" s="29">
        <v>4560700</v>
      </c>
      <c r="K21" s="29">
        <v>1201339</v>
      </c>
    </row>
    <row r="22" spans="1:11" x14ac:dyDescent="0.25">
      <c r="A22" s="213" t="s">
        <v>181</v>
      </c>
      <c r="B22" s="213"/>
      <c r="C22" s="213"/>
      <c r="D22" s="213"/>
      <c r="E22" s="213"/>
      <c r="F22" s="213"/>
      <c r="G22" s="13">
        <v>15</v>
      </c>
      <c r="H22" s="29">
        <v>1326605</v>
      </c>
      <c r="I22" s="29">
        <v>341134</v>
      </c>
      <c r="J22" s="29">
        <v>1537809</v>
      </c>
      <c r="K22" s="29">
        <v>383527</v>
      </c>
    </row>
    <row r="23" spans="1:11" x14ac:dyDescent="0.25">
      <c r="A23" s="213" t="s">
        <v>182</v>
      </c>
      <c r="B23" s="213"/>
      <c r="C23" s="213"/>
      <c r="D23" s="213"/>
      <c r="E23" s="213"/>
      <c r="F23" s="213"/>
      <c r="G23" s="13">
        <v>16</v>
      </c>
      <c r="H23" s="29">
        <v>741040</v>
      </c>
      <c r="I23" s="29">
        <v>193346</v>
      </c>
      <c r="J23" s="29">
        <v>856497</v>
      </c>
      <c r="K23" s="29">
        <v>222393</v>
      </c>
    </row>
    <row r="24" spans="1:11" x14ac:dyDescent="0.25">
      <c r="A24" s="181" t="s">
        <v>183</v>
      </c>
      <c r="B24" s="181"/>
      <c r="C24" s="181"/>
      <c r="D24" s="181"/>
      <c r="E24" s="181"/>
      <c r="F24" s="181"/>
      <c r="G24" s="13">
        <v>17</v>
      </c>
      <c r="H24" s="29">
        <v>3053100</v>
      </c>
      <c r="I24" s="29">
        <v>775059</v>
      </c>
      <c r="J24" s="29">
        <v>3318327</v>
      </c>
      <c r="K24" s="29">
        <v>907147</v>
      </c>
    </row>
    <row r="25" spans="1:11" x14ac:dyDescent="0.25">
      <c r="A25" s="181" t="s">
        <v>184</v>
      </c>
      <c r="B25" s="181"/>
      <c r="C25" s="181"/>
      <c r="D25" s="181"/>
      <c r="E25" s="181"/>
      <c r="F25" s="181"/>
      <c r="G25" s="13">
        <v>18</v>
      </c>
      <c r="H25" s="29">
        <v>1095351</v>
      </c>
      <c r="I25" s="29">
        <v>374519</v>
      </c>
      <c r="J25" s="29">
        <v>1245578</v>
      </c>
      <c r="K25" s="29">
        <v>439164</v>
      </c>
    </row>
    <row r="26" spans="1:11" x14ac:dyDescent="0.25">
      <c r="A26" s="185" t="s">
        <v>407</v>
      </c>
      <c r="B26" s="185"/>
      <c r="C26" s="185"/>
      <c r="D26" s="185"/>
      <c r="E26" s="185"/>
      <c r="F26" s="185"/>
      <c r="G26" s="14">
        <v>19</v>
      </c>
      <c r="H26" s="111">
        <f>H27+H28</f>
        <v>0</v>
      </c>
      <c r="I26" s="111">
        <f>I27+I28</f>
        <v>0</v>
      </c>
      <c r="J26" s="111">
        <f>J27+J28</f>
        <v>2934</v>
      </c>
      <c r="K26" s="111">
        <f>K27+K28</f>
        <v>2934</v>
      </c>
    </row>
    <row r="27" spans="1:11" x14ac:dyDescent="0.25">
      <c r="A27" s="213" t="s">
        <v>185</v>
      </c>
      <c r="B27" s="213"/>
      <c r="C27" s="213"/>
      <c r="D27" s="213"/>
      <c r="E27" s="213"/>
      <c r="F27" s="213"/>
      <c r="G27" s="13">
        <v>20</v>
      </c>
      <c r="H27" s="29">
        <v>0</v>
      </c>
      <c r="I27" s="29">
        <v>0</v>
      </c>
      <c r="J27" s="29">
        <v>0</v>
      </c>
      <c r="K27" s="29">
        <v>0</v>
      </c>
    </row>
    <row r="28" spans="1:11" x14ac:dyDescent="0.25">
      <c r="A28" s="213" t="s">
        <v>186</v>
      </c>
      <c r="B28" s="213"/>
      <c r="C28" s="213"/>
      <c r="D28" s="213"/>
      <c r="E28" s="213"/>
      <c r="F28" s="213"/>
      <c r="G28" s="13">
        <v>21</v>
      </c>
      <c r="H28" s="29">
        <v>0</v>
      </c>
      <c r="I28" s="29">
        <v>0</v>
      </c>
      <c r="J28" s="29">
        <v>2934</v>
      </c>
      <c r="K28" s="29">
        <v>2934</v>
      </c>
    </row>
    <row r="29" spans="1:11" x14ac:dyDescent="0.25">
      <c r="A29" s="185" t="s">
        <v>408</v>
      </c>
      <c r="B29" s="185"/>
      <c r="C29" s="185"/>
      <c r="D29" s="185"/>
      <c r="E29" s="185"/>
      <c r="F29" s="185"/>
      <c r="G29" s="14">
        <v>22</v>
      </c>
      <c r="H29" s="111">
        <f>SUM(H30:H35)</f>
        <v>0</v>
      </c>
      <c r="I29" s="111">
        <f>SUM(I30:I35)</f>
        <v>0</v>
      </c>
      <c r="J29" s="111">
        <f>SUM(J30:J35)</f>
        <v>0</v>
      </c>
      <c r="K29" s="111">
        <f>SUM(K30:K35)</f>
        <v>0</v>
      </c>
    </row>
    <row r="30" spans="1:11" x14ac:dyDescent="0.25">
      <c r="A30" s="213" t="s">
        <v>187</v>
      </c>
      <c r="B30" s="213"/>
      <c r="C30" s="213"/>
      <c r="D30" s="213"/>
      <c r="E30" s="213"/>
      <c r="F30" s="213"/>
      <c r="G30" s="13">
        <v>23</v>
      </c>
      <c r="H30" s="29">
        <v>0</v>
      </c>
      <c r="I30" s="29">
        <v>0</v>
      </c>
      <c r="J30" s="29">
        <v>0</v>
      </c>
      <c r="K30" s="29">
        <v>0</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0</v>
      </c>
      <c r="J32" s="29">
        <v>0</v>
      </c>
      <c r="K32" s="29">
        <v>0</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2785088</v>
      </c>
      <c r="I36" s="29">
        <v>598792</v>
      </c>
      <c r="J36" s="29">
        <v>1115357</v>
      </c>
      <c r="K36" s="29">
        <v>386979</v>
      </c>
    </row>
    <row r="37" spans="1:11" x14ac:dyDescent="0.25">
      <c r="A37" s="211" t="s">
        <v>409</v>
      </c>
      <c r="B37" s="212"/>
      <c r="C37" s="212"/>
      <c r="D37" s="212"/>
      <c r="E37" s="212"/>
      <c r="F37" s="212"/>
      <c r="G37" s="14">
        <v>30</v>
      </c>
      <c r="H37" s="111">
        <f>SUM(H38:H47)</f>
        <v>623974</v>
      </c>
      <c r="I37" s="111">
        <f>SUM(I38:I47)</f>
        <v>52482</v>
      </c>
      <c r="J37" s="111">
        <f>SUM(J38:J47)</f>
        <v>60801</v>
      </c>
      <c r="K37" s="111">
        <f>SUM(K38:K47)</f>
        <v>23692</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0</v>
      </c>
      <c r="I41" s="29">
        <v>0</v>
      </c>
      <c r="J41" s="29">
        <v>16525</v>
      </c>
      <c r="K41" s="29">
        <v>15868</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16818</v>
      </c>
      <c r="I43" s="29">
        <v>16818</v>
      </c>
      <c r="J43" s="29">
        <v>891</v>
      </c>
      <c r="K43" s="29">
        <v>891</v>
      </c>
    </row>
    <row r="44" spans="1:11" x14ac:dyDescent="0.25">
      <c r="A44" s="181" t="s">
        <v>200</v>
      </c>
      <c r="B44" s="181"/>
      <c r="C44" s="181"/>
      <c r="D44" s="181"/>
      <c r="E44" s="181"/>
      <c r="F44" s="181"/>
      <c r="G44" s="13">
        <v>37</v>
      </c>
      <c r="H44" s="29">
        <v>5631</v>
      </c>
      <c r="I44" s="29">
        <v>851</v>
      </c>
      <c r="J44" s="29">
        <v>43385</v>
      </c>
      <c r="K44" s="29">
        <v>6933</v>
      </c>
    </row>
    <row r="45" spans="1:11" x14ac:dyDescent="0.25">
      <c r="A45" s="181" t="s">
        <v>201</v>
      </c>
      <c r="B45" s="181"/>
      <c r="C45" s="181"/>
      <c r="D45" s="181"/>
      <c r="E45" s="181"/>
      <c r="F45" s="181"/>
      <c r="G45" s="13">
        <v>38</v>
      </c>
      <c r="H45" s="29">
        <v>99505</v>
      </c>
      <c r="I45" s="29">
        <v>34813</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502020</v>
      </c>
      <c r="I47" s="29">
        <v>0</v>
      </c>
      <c r="J47" s="29">
        <v>0</v>
      </c>
      <c r="K47" s="29">
        <v>0</v>
      </c>
    </row>
    <row r="48" spans="1:11" x14ac:dyDescent="0.25">
      <c r="A48" s="211" t="s">
        <v>410</v>
      </c>
      <c r="B48" s="212"/>
      <c r="C48" s="212"/>
      <c r="D48" s="212"/>
      <c r="E48" s="212"/>
      <c r="F48" s="212"/>
      <c r="G48" s="14">
        <v>41</v>
      </c>
      <c r="H48" s="111">
        <f>SUM(H49:H55)</f>
        <v>976070</v>
      </c>
      <c r="I48" s="111">
        <f>SUM(I49:I55)</f>
        <v>199708</v>
      </c>
      <c r="J48" s="111">
        <f>SUM(J49:J55)</f>
        <v>847983</v>
      </c>
      <c r="K48" s="111">
        <f>SUM(K49:K55)</f>
        <v>226347</v>
      </c>
    </row>
    <row r="49" spans="1:11" ht="25.2" customHeight="1" x14ac:dyDescent="0.25">
      <c r="A49" s="181" t="s">
        <v>204</v>
      </c>
      <c r="B49" s="181"/>
      <c r="C49" s="181"/>
      <c r="D49" s="181"/>
      <c r="E49" s="181"/>
      <c r="F49" s="181"/>
      <c r="G49" s="13">
        <v>42</v>
      </c>
      <c r="H49" s="29">
        <v>90288</v>
      </c>
      <c r="I49" s="29">
        <v>22757</v>
      </c>
      <c r="J49" s="29">
        <v>92227</v>
      </c>
      <c r="K49" s="29">
        <v>24697</v>
      </c>
    </row>
    <row r="50" spans="1:11" ht="24" customHeight="1" x14ac:dyDescent="0.25">
      <c r="A50" s="207" t="s">
        <v>205</v>
      </c>
      <c r="B50" s="207"/>
      <c r="C50" s="207"/>
      <c r="D50" s="207"/>
      <c r="E50" s="207"/>
      <c r="F50" s="207"/>
      <c r="G50" s="13">
        <v>43</v>
      </c>
      <c r="H50" s="29">
        <v>0</v>
      </c>
      <c r="I50" s="29">
        <v>0</v>
      </c>
      <c r="J50" s="29">
        <v>17495</v>
      </c>
      <c r="K50" s="29">
        <v>17495</v>
      </c>
    </row>
    <row r="51" spans="1:11" x14ac:dyDescent="0.25">
      <c r="A51" s="207" t="s">
        <v>206</v>
      </c>
      <c r="B51" s="207"/>
      <c r="C51" s="207"/>
      <c r="D51" s="207"/>
      <c r="E51" s="207"/>
      <c r="F51" s="207"/>
      <c r="G51" s="13">
        <v>44</v>
      </c>
      <c r="H51" s="29">
        <v>718325</v>
      </c>
      <c r="I51" s="29">
        <v>125437</v>
      </c>
      <c r="J51" s="29">
        <v>732113</v>
      </c>
      <c r="K51" s="29">
        <v>184153</v>
      </c>
    </row>
    <row r="52" spans="1:11" x14ac:dyDescent="0.25">
      <c r="A52" s="207" t="s">
        <v>207</v>
      </c>
      <c r="B52" s="207"/>
      <c r="C52" s="207"/>
      <c r="D52" s="207"/>
      <c r="E52" s="207"/>
      <c r="F52" s="207"/>
      <c r="G52" s="13">
        <v>45</v>
      </c>
      <c r="H52" s="29">
        <v>161054</v>
      </c>
      <c r="I52" s="29">
        <v>51514</v>
      </c>
      <c r="J52" s="29">
        <v>0</v>
      </c>
      <c r="K52" s="29">
        <v>0</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0</v>
      </c>
      <c r="K54" s="29">
        <v>0</v>
      </c>
    </row>
    <row r="55" spans="1:11" x14ac:dyDescent="0.25">
      <c r="A55" s="207" t="s">
        <v>210</v>
      </c>
      <c r="B55" s="207"/>
      <c r="C55" s="207"/>
      <c r="D55" s="207"/>
      <c r="E55" s="207"/>
      <c r="F55" s="207"/>
      <c r="G55" s="13">
        <v>48</v>
      </c>
      <c r="H55" s="29">
        <v>6403</v>
      </c>
      <c r="I55" s="29">
        <v>0</v>
      </c>
      <c r="J55" s="29">
        <v>6148</v>
      </c>
      <c r="K55" s="29">
        <v>2</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102773594</v>
      </c>
      <c r="I60" s="111">
        <f t="shared" ref="I60:K60" si="0">I8+I37+I56+I57</f>
        <v>32249269</v>
      </c>
      <c r="J60" s="111">
        <f t="shared" si="0"/>
        <v>90768269</v>
      </c>
      <c r="K60" s="111">
        <f t="shared" si="0"/>
        <v>22795919</v>
      </c>
    </row>
    <row r="61" spans="1:11" x14ac:dyDescent="0.25">
      <c r="A61" s="211" t="s">
        <v>412</v>
      </c>
      <c r="B61" s="212"/>
      <c r="C61" s="212"/>
      <c r="D61" s="212"/>
      <c r="E61" s="212"/>
      <c r="F61" s="212"/>
      <c r="G61" s="14">
        <v>54</v>
      </c>
      <c r="H61" s="111">
        <f>H14+H48+H58+H59</f>
        <v>97029792</v>
      </c>
      <c r="I61" s="111">
        <f t="shared" ref="I61:K61" si="1">I14+I48+I58+I59</f>
        <v>29893404</v>
      </c>
      <c r="J61" s="111">
        <f t="shared" si="1"/>
        <v>87694380</v>
      </c>
      <c r="K61" s="111">
        <f t="shared" si="1"/>
        <v>21993357</v>
      </c>
    </row>
    <row r="62" spans="1:11" x14ac:dyDescent="0.25">
      <c r="A62" s="211" t="s">
        <v>413</v>
      </c>
      <c r="B62" s="212"/>
      <c r="C62" s="212"/>
      <c r="D62" s="212"/>
      <c r="E62" s="212"/>
      <c r="F62" s="212"/>
      <c r="G62" s="14">
        <v>55</v>
      </c>
      <c r="H62" s="111">
        <f>H60-H61</f>
        <v>5743802</v>
      </c>
      <c r="I62" s="111">
        <f t="shared" ref="I62:K62" si="2">I60-I61</f>
        <v>2355865</v>
      </c>
      <c r="J62" s="111">
        <f t="shared" si="2"/>
        <v>3073889</v>
      </c>
      <c r="K62" s="111">
        <f t="shared" si="2"/>
        <v>802562</v>
      </c>
    </row>
    <row r="63" spans="1:11" x14ac:dyDescent="0.25">
      <c r="A63" s="210" t="s">
        <v>415</v>
      </c>
      <c r="B63" s="210"/>
      <c r="C63" s="210"/>
      <c r="D63" s="210"/>
      <c r="E63" s="210"/>
      <c r="F63" s="210"/>
      <c r="G63" s="14">
        <v>56</v>
      </c>
      <c r="H63" s="111">
        <f>+IF((H60-H61)&gt;0,(H60-H61),0)</f>
        <v>5743802</v>
      </c>
      <c r="I63" s="111">
        <f t="shared" ref="I63:K63" si="3">+IF((I60-I61)&gt;0,(I60-I61),0)</f>
        <v>2355865</v>
      </c>
      <c r="J63" s="111">
        <f t="shared" si="3"/>
        <v>3073889</v>
      </c>
      <c r="K63" s="111">
        <f t="shared" si="3"/>
        <v>802562</v>
      </c>
    </row>
    <row r="64" spans="1:11" x14ac:dyDescent="0.25">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5">
      <c r="A65" s="216" t="s">
        <v>215</v>
      </c>
      <c r="B65" s="216"/>
      <c r="C65" s="216"/>
      <c r="D65" s="216"/>
      <c r="E65" s="216"/>
      <c r="F65" s="216"/>
      <c r="G65" s="13">
        <v>58</v>
      </c>
      <c r="H65" s="29">
        <v>1080712</v>
      </c>
      <c r="I65" s="29">
        <v>1080712</v>
      </c>
      <c r="J65" s="29">
        <v>743804</v>
      </c>
      <c r="K65" s="29">
        <v>743804</v>
      </c>
    </row>
    <row r="66" spans="1:11" x14ac:dyDescent="0.25">
      <c r="A66" s="211" t="s">
        <v>416</v>
      </c>
      <c r="B66" s="212"/>
      <c r="C66" s="212"/>
      <c r="D66" s="212"/>
      <c r="E66" s="212"/>
      <c r="F66" s="212"/>
      <c r="G66" s="14">
        <v>59</v>
      </c>
      <c r="H66" s="111">
        <f>H62-H65</f>
        <v>4663090</v>
      </c>
      <c r="I66" s="111">
        <f t="shared" ref="I66:K66" si="5">I62-I65</f>
        <v>1275153</v>
      </c>
      <c r="J66" s="111">
        <f t="shared" si="5"/>
        <v>2330085</v>
      </c>
      <c r="K66" s="111">
        <f t="shared" si="5"/>
        <v>58758</v>
      </c>
    </row>
    <row r="67" spans="1:11" x14ac:dyDescent="0.25">
      <c r="A67" s="210" t="s">
        <v>417</v>
      </c>
      <c r="B67" s="210"/>
      <c r="C67" s="210"/>
      <c r="D67" s="210"/>
      <c r="E67" s="210"/>
      <c r="F67" s="210"/>
      <c r="G67" s="14">
        <v>60</v>
      </c>
      <c r="H67" s="111">
        <f>+IF((H62-H65)&gt;0,(H62-H65),0)</f>
        <v>4663090</v>
      </c>
      <c r="I67" s="111">
        <f t="shared" ref="I67:K67" si="6">+IF((I62-I65)&gt;0,(I62-I65),0)</f>
        <v>1275153</v>
      </c>
      <c r="J67" s="111">
        <f t="shared" si="6"/>
        <v>2330085</v>
      </c>
      <c r="K67" s="111">
        <f t="shared" si="6"/>
        <v>58758</v>
      </c>
    </row>
    <row r="68" spans="1:11" x14ac:dyDescent="0.25">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v>0</v>
      </c>
      <c r="I74" s="112"/>
      <c r="J74" s="112"/>
      <c r="K74" s="112"/>
    </row>
    <row r="75" spans="1:11" x14ac:dyDescent="0.25">
      <c r="A75" s="210" t="s">
        <v>421</v>
      </c>
      <c r="B75" s="210"/>
      <c r="C75" s="210"/>
      <c r="D75" s="210"/>
      <c r="E75" s="210"/>
      <c r="F75" s="210"/>
      <c r="G75" s="14">
        <v>67</v>
      </c>
      <c r="H75" s="112"/>
      <c r="I75" s="112"/>
      <c r="J75" s="112"/>
      <c r="K75" s="112"/>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c r="I77" s="112"/>
      <c r="J77" s="112"/>
      <c r="K77" s="112"/>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c r="I80" s="112"/>
      <c r="J80" s="112"/>
      <c r="K80" s="112"/>
    </row>
    <row r="81" spans="1:11" x14ac:dyDescent="0.25">
      <c r="A81" s="211" t="s">
        <v>426</v>
      </c>
      <c r="B81" s="212"/>
      <c r="C81" s="212"/>
      <c r="D81" s="212"/>
      <c r="E81" s="212"/>
      <c r="F81" s="212"/>
      <c r="G81" s="14">
        <v>72</v>
      </c>
      <c r="H81" s="112"/>
      <c r="I81" s="112"/>
      <c r="J81" s="112"/>
      <c r="K81" s="112"/>
    </row>
    <row r="82" spans="1:11" x14ac:dyDescent="0.25">
      <c r="A82" s="210" t="s">
        <v>427</v>
      </c>
      <c r="B82" s="210"/>
      <c r="C82" s="210"/>
      <c r="D82" s="210"/>
      <c r="E82" s="210"/>
      <c r="F82" s="210"/>
      <c r="G82" s="14">
        <v>73</v>
      </c>
      <c r="H82" s="112"/>
      <c r="I82" s="112"/>
      <c r="J82" s="112"/>
      <c r="K82" s="112"/>
    </row>
    <row r="83" spans="1:11" x14ac:dyDescent="0.25">
      <c r="A83" s="210" t="s">
        <v>428</v>
      </c>
      <c r="B83" s="210"/>
      <c r="C83" s="210"/>
      <c r="D83" s="210"/>
      <c r="E83" s="210"/>
      <c r="F83" s="210"/>
      <c r="G83" s="14">
        <v>74</v>
      </c>
      <c r="H83" s="112"/>
      <c r="I83" s="112"/>
      <c r="J83" s="112"/>
      <c r="K83" s="112"/>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4663090</v>
      </c>
      <c r="I85" s="113">
        <f>I86+I87</f>
        <v>1275153</v>
      </c>
      <c r="J85" s="113">
        <f>J86+J87</f>
        <v>2330084</v>
      </c>
      <c r="K85" s="113">
        <f>K86+K87</f>
        <v>58856</v>
      </c>
    </row>
    <row r="86" spans="1:11" x14ac:dyDescent="0.25">
      <c r="A86" s="203" t="s">
        <v>222</v>
      </c>
      <c r="B86" s="203"/>
      <c r="C86" s="203"/>
      <c r="D86" s="203"/>
      <c r="E86" s="203"/>
      <c r="F86" s="203"/>
      <c r="G86" s="13">
        <v>76</v>
      </c>
      <c r="H86" s="34">
        <v>4214759</v>
      </c>
      <c r="I86" s="34">
        <v>1272394</v>
      </c>
      <c r="J86" s="34">
        <v>1836556</v>
      </c>
      <c r="K86" s="34">
        <v>28055</v>
      </c>
    </row>
    <row r="87" spans="1:11" x14ac:dyDescent="0.25">
      <c r="A87" s="203" t="s">
        <v>223</v>
      </c>
      <c r="B87" s="203"/>
      <c r="C87" s="203"/>
      <c r="D87" s="203"/>
      <c r="E87" s="203"/>
      <c r="F87" s="203"/>
      <c r="G87" s="13">
        <v>77</v>
      </c>
      <c r="H87" s="34">
        <v>448331</v>
      </c>
      <c r="I87" s="34">
        <v>2759</v>
      </c>
      <c r="J87" s="34">
        <v>493528</v>
      </c>
      <c r="K87" s="34">
        <v>30801</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v>4663090</v>
      </c>
      <c r="I89" s="34">
        <v>1275153</v>
      </c>
      <c r="J89" s="34">
        <v>2330085</v>
      </c>
      <c r="K89" s="34">
        <v>58858</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c r="I92" s="34"/>
      <c r="J92" s="34"/>
      <c r="K92" s="34"/>
    </row>
    <row r="93" spans="1:11" ht="22.2" customHeight="1" x14ac:dyDescent="0.25">
      <c r="A93" s="207" t="s">
        <v>433</v>
      </c>
      <c r="B93" s="207"/>
      <c r="C93" s="207"/>
      <c r="D93" s="207"/>
      <c r="E93" s="207"/>
      <c r="F93" s="207"/>
      <c r="G93" s="13">
        <v>82</v>
      </c>
      <c r="H93" s="34"/>
      <c r="I93" s="34"/>
      <c r="J93" s="34"/>
      <c r="K93" s="34"/>
    </row>
    <row r="94" spans="1:11" ht="22.2" customHeight="1" x14ac:dyDescent="0.25">
      <c r="A94" s="207" t="s">
        <v>434</v>
      </c>
      <c r="B94" s="207"/>
      <c r="C94" s="207"/>
      <c r="D94" s="207"/>
      <c r="E94" s="207"/>
      <c r="F94" s="207"/>
      <c r="G94" s="13">
        <v>83</v>
      </c>
      <c r="H94" s="34"/>
      <c r="I94" s="34"/>
      <c r="J94" s="34"/>
      <c r="K94" s="34"/>
    </row>
    <row r="95" spans="1:11" ht="22.2" customHeight="1" x14ac:dyDescent="0.25">
      <c r="A95" s="207" t="s">
        <v>435</v>
      </c>
      <c r="B95" s="207"/>
      <c r="C95" s="207"/>
      <c r="D95" s="207"/>
      <c r="E95" s="207"/>
      <c r="F95" s="207"/>
      <c r="G95" s="13">
        <v>84</v>
      </c>
      <c r="H95" s="34"/>
      <c r="I95" s="34"/>
      <c r="J95" s="34"/>
      <c r="K95" s="34"/>
    </row>
    <row r="96" spans="1:11" ht="22.2" customHeight="1" x14ac:dyDescent="0.25">
      <c r="A96" s="207" t="s">
        <v>436</v>
      </c>
      <c r="B96" s="207"/>
      <c r="C96" s="207"/>
      <c r="D96" s="207"/>
      <c r="E96" s="207"/>
      <c r="F96" s="207"/>
      <c r="G96" s="13">
        <v>85</v>
      </c>
      <c r="H96" s="34"/>
      <c r="I96" s="34"/>
      <c r="J96" s="34"/>
      <c r="K96" s="34"/>
    </row>
    <row r="97" spans="1:11" ht="22.2" customHeight="1" x14ac:dyDescent="0.25">
      <c r="A97" s="207" t="s">
        <v>437</v>
      </c>
      <c r="B97" s="207"/>
      <c r="C97" s="207"/>
      <c r="D97" s="207"/>
      <c r="E97" s="207"/>
      <c r="F97" s="207"/>
      <c r="G97" s="13">
        <v>86</v>
      </c>
      <c r="H97" s="34"/>
      <c r="I97" s="34"/>
      <c r="J97" s="34"/>
      <c r="K97" s="34"/>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c r="I99" s="34"/>
      <c r="J99" s="34"/>
      <c r="K99" s="34"/>
    </row>
    <row r="100" spans="1:11" ht="24" customHeight="1" x14ac:dyDescent="0.25">
      <c r="A100" s="207" t="s">
        <v>440</v>
      </c>
      <c r="B100" s="207"/>
      <c r="C100" s="207"/>
      <c r="D100" s="207"/>
      <c r="E100" s="207"/>
      <c r="F100" s="207"/>
      <c r="G100" s="13">
        <v>89</v>
      </c>
      <c r="H100" s="34"/>
      <c r="I100" s="34"/>
      <c r="J100" s="34"/>
      <c r="K100" s="34"/>
    </row>
    <row r="101" spans="1:11" x14ac:dyDescent="0.25">
      <c r="A101" s="207" t="s">
        <v>441</v>
      </c>
      <c r="B101" s="207"/>
      <c r="C101" s="207"/>
      <c r="D101" s="207"/>
      <c r="E101" s="207"/>
      <c r="F101" s="207"/>
      <c r="G101" s="13">
        <v>90</v>
      </c>
      <c r="H101" s="34"/>
      <c r="I101" s="34"/>
      <c r="J101" s="34"/>
      <c r="K101" s="34"/>
    </row>
    <row r="102" spans="1:11" ht="27.75" customHeight="1" x14ac:dyDescent="0.25">
      <c r="A102" s="181" t="s">
        <v>442</v>
      </c>
      <c r="B102" s="181"/>
      <c r="C102" s="181"/>
      <c r="D102" s="181"/>
      <c r="E102" s="181"/>
      <c r="F102" s="181"/>
      <c r="G102" s="13">
        <v>91</v>
      </c>
      <c r="H102" s="34"/>
      <c r="I102" s="34"/>
      <c r="J102" s="34"/>
      <c r="K102" s="34"/>
    </row>
    <row r="103" spans="1:11" ht="27.75" customHeight="1" x14ac:dyDescent="0.25">
      <c r="A103" s="181" t="s">
        <v>443</v>
      </c>
      <c r="B103" s="181"/>
      <c r="C103" s="181"/>
      <c r="D103" s="181"/>
      <c r="E103" s="181"/>
      <c r="F103" s="181"/>
      <c r="G103" s="13">
        <v>92</v>
      </c>
      <c r="H103" s="34"/>
      <c r="I103" s="34"/>
      <c r="J103" s="34"/>
      <c r="K103" s="34"/>
    </row>
    <row r="104" spans="1:11" ht="14.25" customHeight="1" x14ac:dyDescent="0.25">
      <c r="A104" s="181" t="s">
        <v>444</v>
      </c>
      <c r="B104" s="181"/>
      <c r="C104" s="181"/>
      <c r="D104" s="181"/>
      <c r="E104" s="181"/>
      <c r="F104" s="181"/>
      <c r="G104" s="13">
        <v>93</v>
      </c>
      <c r="H104" s="34"/>
      <c r="I104" s="34"/>
      <c r="J104" s="34"/>
      <c r="K104" s="34"/>
    </row>
    <row r="105" spans="1:11" ht="15.75" customHeight="1" x14ac:dyDescent="0.25">
      <c r="A105" s="181" t="s">
        <v>445</v>
      </c>
      <c r="B105" s="181"/>
      <c r="C105" s="181"/>
      <c r="D105" s="181"/>
      <c r="E105" s="181"/>
      <c r="F105" s="181"/>
      <c r="G105" s="13">
        <v>94</v>
      </c>
      <c r="H105" s="34"/>
      <c r="I105" s="34"/>
      <c r="J105" s="34"/>
      <c r="K105" s="34"/>
    </row>
    <row r="106" spans="1:11" ht="17.25" customHeight="1" x14ac:dyDescent="0.25">
      <c r="A106" s="181" t="s">
        <v>446</v>
      </c>
      <c r="B106" s="181"/>
      <c r="C106" s="181"/>
      <c r="D106" s="181"/>
      <c r="E106" s="181"/>
      <c r="F106" s="181"/>
      <c r="G106" s="13">
        <v>95</v>
      </c>
      <c r="H106" s="34"/>
      <c r="I106" s="34"/>
      <c r="J106" s="34"/>
      <c r="K106" s="34"/>
    </row>
    <row r="107" spans="1:11" ht="27.75" customHeight="1" x14ac:dyDescent="0.25">
      <c r="A107" s="181" t="s">
        <v>447</v>
      </c>
      <c r="B107" s="181"/>
      <c r="C107" s="181"/>
      <c r="D107" s="181"/>
      <c r="E107" s="181"/>
      <c r="F107" s="181"/>
      <c r="G107" s="13">
        <v>96</v>
      </c>
      <c r="H107" s="34"/>
      <c r="I107" s="34"/>
      <c r="J107" s="34"/>
      <c r="K107" s="34"/>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4663090</v>
      </c>
      <c r="I109" s="113">
        <f>I89+I108</f>
        <v>1275153</v>
      </c>
      <c r="J109" s="113">
        <f t="shared" ref="J109:K109" si="11">J89+J108</f>
        <v>2330085</v>
      </c>
      <c r="K109" s="113">
        <f t="shared" si="11"/>
        <v>58858</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4663090</v>
      </c>
      <c r="I111" s="113">
        <f>I112+I113</f>
        <v>1275153</v>
      </c>
      <c r="J111" s="113">
        <f>J112+J113</f>
        <v>2330084</v>
      </c>
      <c r="K111" s="113">
        <f>K112+K113</f>
        <v>58856</v>
      </c>
    </row>
    <row r="112" spans="1:11" x14ac:dyDescent="0.25">
      <c r="A112" s="203" t="s">
        <v>227</v>
      </c>
      <c r="B112" s="203"/>
      <c r="C112" s="203"/>
      <c r="D112" s="203"/>
      <c r="E112" s="203"/>
      <c r="F112" s="203"/>
      <c r="G112" s="13">
        <v>100</v>
      </c>
      <c r="H112" s="34">
        <v>4214759</v>
      </c>
      <c r="I112" s="34">
        <v>1272394</v>
      </c>
      <c r="J112" s="34">
        <v>1836556</v>
      </c>
      <c r="K112" s="34">
        <v>28055</v>
      </c>
    </row>
    <row r="113" spans="1:11" x14ac:dyDescent="0.25">
      <c r="A113" s="203" t="s">
        <v>228</v>
      </c>
      <c r="B113" s="203"/>
      <c r="C113" s="203"/>
      <c r="D113" s="203"/>
      <c r="E113" s="203"/>
      <c r="F113" s="203"/>
      <c r="G113" s="13">
        <v>101</v>
      </c>
      <c r="H113" s="34">
        <v>448331</v>
      </c>
      <c r="I113" s="34">
        <v>2759</v>
      </c>
      <c r="J113" s="34">
        <v>493528</v>
      </c>
      <c r="K113" s="34">
        <v>30801</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4" sqref="I54"/>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530</v>
      </c>
      <c r="B2" s="191"/>
      <c r="C2" s="191"/>
      <c r="D2" s="191"/>
      <c r="E2" s="191"/>
      <c r="F2" s="191"/>
      <c r="G2" s="191"/>
      <c r="H2" s="191"/>
      <c r="I2" s="191"/>
    </row>
    <row r="3" spans="1:9" x14ac:dyDescent="0.25">
      <c r="A3" s="258" t="s">
        <v>502</v>
      </c>
      <c r="B3" s="259"/>
      <c r="C3" s="259"/>
      <c r="D3" s="259"/>
      <c r="E3" s="259"/>
      <c r="F3" s="259"/>
      <c r="G3" s="259"/>
      <c r="H3" s="259"/>
      <c r="I3" s="259"/>
    </row>
    <row r="4" spans="1:9" x14ac:dyDescent="0.25">
      <c r="A4" s="257" t="s">
        <v>527</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5743803</v>
      </c>
      <c r="I8" s="37">
        <v>3073888</v>
      </c>
    </row>
    <row r="9" spans="1:9" ht="12.75" customHeight="1" x14ac:dyDescent="0.25">
      <c r="A9" s="253" t="s">
        <v>238</v>
      </c>
      <c r="B9" s="254"/>
      <c r="C9" s="254"/>
      <c r="D9" s="254"/>
      <c r="E9" s="254"/>
      <c r="F9" s="255"/>
      <c r="G9" s="21">
        <v>2</v>
      </c>
      <c r="H9" s="38">
        <f>H10+H11+H12+H13+H14+H15+H16+H17</f>
        <v>1872861</v>
      </c>
      <c r="I9" s="38">
        <f>I10+I11+I12+I13+I14+I15+I16+I17</f>
        <v>3331646</v>
      </c>
    </row>
    <row r="10" spans="1:9" ht="12.75" customHeight="1" x14ac:dyDescent="0.25">
      <c r="A10" s="250" t="s">
        <v>239</v>
      </c>
      <c r="B10" s="251"/>
      <c r="C10" s="251"/>
      <c r="D10" s="251"/>
      <c r="E10" s="251"/>
      <c r="F10" s="252"/>
      <c r="G10" s="22">
        <v>3</v>
      </c>
      <c r="H10" s="39">
        <v>3053100</v>
      </c>
      <c r="I10" s="39">
        <v>3318326</v>
      </c>
    </row>
    <row r="11" spans="1:9" ht="22.2" customHeight="1" x14ac:dyDescent="0.25">
      <c r="A11" s="250" t="s">
        <v>240</v>
      </c>
      <c r="B11" s="251"/>
      <c r="C11" s="251"/>
      <c r="D11" s="251"/>
      <c r="E11" s="251"/>
      <c r="F11" s="252"/>
      <c r="G11" s="22">
        <v>4</v>
      </c>
      <c r="H11" s="39">
        <v>259088</v>
      </c>
      <c r="I11" s="39">
        <v>296359</v>
      </c>
    </row>
    <row r="12" spans="1:9" ht="23.4" customHeight="1" x14ac:dyDescent="0.25">
      <c r="A12" s="250" t="s">
        <v>241</v>
      </c>
      <c r="B12" s="251"/>
      <c r="C12" s="251"/>
      <c r="D12" s="251"/>
      <c r="E12" s="251"/>
      <c r="F12" s="252"/>
      <c r="G12" s="22">
        <v>5</v>
      </c>
      <c r="H12" s="39">
        <v>-502020</v>
      </c>
      <c r="I12" s="39">
        <v>-224800</v>
      </c>
    </row>
    <row r="13" spans="1:9" ht="12.75" customHeight="1" x14ac:dyDescent="0.25">
      <c r="A13" s="250" t="s">
        <v>242</v>
      </c>
      <c r="B13" s="251"/>
      <c r="C13" s="251"/>
      <c r="D13" s="251"/>
      <c r="E13" s="251"/>
      <c r="F13" s="252"/>
      <c r="G13" s="22">
        <v>6</v>
      </c>
      <c r="H13" s="39">
        <v>-28740</v>
      </c>
      <c r="I13" s="39">
        <v>-60802</v>
      </c>
    </row>
    <row r="14" spans="1:9" ht="12.75" customHeight="1" x14ac:dyDescent="0.25">
      <c r="A14" s="250" t="s">
        <v>243</v>
      </c>
      <c r="B14" s="251"/>
      <c r="C14" s="251"/>
      <c r="D14" s="251"/>
      <c r="E14" s="251"/>
      <c r="F14" s="252"/>
      <c r="G14" s="22">
        <v>7</v>
      </c>
      <c r="H14" s="39">
        <v>830296</v>
      </c>
      <c r="I14" s="39">
        <v>824565</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0</v>
      </c>
      <c r="I16" s="39">
        <v>46</v>
      </c>
    </row>
    <row r="17" spans="1:9" ht="25.2" customHeight="1" x14ac:dyDescent="0.25">
      <c r="A17" s="250" t="s">
        <v>246</v>
      </c>
      <c r="B17" s="251"/>
      <c r="C17" s="251"/>
      <c r="D17" s="251"/>
      <c r="E17" s="251"/>
      <c r="F17" s="252"/>
      <c r="G17" s="22">
        <v>10</v>
      </c>
      <c r="H17" s="39">
        <v>-1738863</v>
      </c>
      <c r="I17" s="39">
        <v>-822048</v>
      </c>
    </row>
    <row r="18" spans="1:9" ht="28.2" customHeight="1" x14ac:dyDescent="0.25">
      <c r="A18" s="229" t="s">
        <v>247</v>
      </c>
      <c r="B18" s="230"/>
      <c r="C18" s="230"/>
      <c r="D18" s="230"/>
      <c r="E18" s="230"/>
      <c r="F18" s="231"/>
      <c r="G18" s="21">
        <v>11</v>
      </c>
      <c r="H18" s="38">
        <f>H8+H9</f>
        <v>7616664</v>
      </c>
      <c r="I18" s="38">
        <f>I8+I9</f>
        <v>6405534</v>
      </c>
    </row>
    <row r="19" spans="1:9" ht="12.75" customHeight="1" x14ac:dyDescent="0.25">
      <c r="A19" s="253" t="s">
        <v>248</v>
      </c>
      <c r="B19" s="254"/>
      <c r="C19" s="254"/>
      <c r="D19" s="254"/>
      <c r="E19" s="254"/>
      <c r="F19" s="255"/>
      <c r="G19" s="21">
        <v>12</v>
      </c>
      <c r="H19" s="38">
        <f>H20+H21+H22+H23</f>
        <v>-6865630</v>
      </c>
      <c r="I19" s="38">
        <f>I20+I21+I22+I23</f>
        <v>2903128</v>
      </c>
    </row>
    <row r="20" spans="1:9" ht="12.75" customHeight="1" x14ac:dyDescent="0.25">
      <c r="A20" s="250" t="s">
        <v>249</v>
      </c>
      <c r="B20" s="251"/>
      <c r="C20" s="251"/>
      <c r="D20" s="251"/>
      <c r="E20" s="251"/>
      <c r="F20" s="252"/>
      <c r="G20" s="22">
        <v>13</v>
      </c>
      <c r="H20" s="39">
        <v>-3148896</v>
      </c>
      <c r="I20" s="39">
        <v>-542232</v>
      </c>
    </row>
    <row r="21" spans="1:9" ht="12.75" customHeight="1" x14ac:dyDescent="0.25">
      <c r="A21" s="250" t="s">
        <v>250</v>
      </c>
      <c r="B21" s="251"/>
      <c r="C21" s="251"/>
      <c r="D21" s="251"/>
      <c r="E21" s="251"/>
      <c r="F21" s="252"/>
      <c r="G21" s="22">
        <v>14</v>
      </c>
      <c r="H21" s="39">
        <v>-1996797</v>
      </c>
      <c r="I21" s="39">
        <v>1950403</v>
      </c>
    </row>
    <row r="22" spans="1:9" ht="12.75" customHeight="1" x14ac:dyDescent="0.25">
      <c r="A22" s="250" t="s">
        <v>251</v>
      </c>
      <c r="B22" s="251"/>
      <c r="C22" s="251"/>
      <c r="D22" s="251"/>
      <c r="E22" s="251"/>
      <c r="F22" s="252"/>
      <c r="G22" s="22">
        <v>15</v>
      </c>
      <c r="H22" s="39">
        <v>-1719937</v>
      </c>
      <c r="I22" s="39">
        <v>1494957</v>
      </c>
    </row>
    <row r="23" spans="1:9" ht="12.75" customHeight="1" x14ac:dyDescent="0.25">
      <c r="A23" s="250" t="s">
        <v>252</v>
      </c>
      <c r="B23" s="251"/>
      <c r="C23" s="251"/>
      <c r="D23" s="251"/>
      <c r="E23" s="251"/>
      <c r="F23" s="252"/>
      <c r="G23" s="22">
        <v>16</v>
      </c>
      <c r="H23" s="39">
        <v>0</v>
      </c>
      <c r="I23" s="39">
        <v>0</v>
      </c>
    </row>
    <row r="24" spans="1:9" ht="12.75" customHeight="1" x14ac:dyDescent="0.25">
      <c r="A24" s="229" t="s">
        <v>253</v>
      </c>
      <c r="B24" s="230"/>
      <c r="C24" s="230"/>
      <c r="D24" s="230"/>
      <c r="E24" s="230"/>
      <c r="F24" s="231"/>
      <c r="G24" s="21">
        <v>17</v>
      </c>
      <c r="H24" s="38">
        <f>H18+H19</f>
        <v>751034</v>
      </c>
      <c r="I24" s="38">
        <f>I18+I19</f>
        <v>9308662</v>
      </c>
    </row>
    <row r="25" spans="1:9" ht="12.75" customHeight="1" x14ac:dyDescent="0.25">
      <c r="A25" s="241" t="s">
        <v>254</v>
      </c>
      <c r="B25" s="242"/>
      <c r="C25" s="242"/>
      <c r="D25" s="242"/>
      <c r="E25" s="242"/>
      <c r="F25" s="243"/>
      <c r="G25" s="22">
        <v>18</v>
      </c>
      <c r="H25" s="39">
        <v>-834117</v>
      </c>
      <c r="I25" s="39">
        <v>-799604</v>
      </c>
    </row>
    <row r="26" spans="1:9" ht="12.75" customHeight="1" x14ac:dyDescent="0.25">
      <c r="A26" s="241" t="s">
        <v>255</v>
      </c>
      <c r="B26" s="242"/>
      <c r="C26" s="242"/>
      <c r="D26" s="242"/>
      <c r="E26" s="242"/>
      <c r="F26" s="243"/>
      <c r="G26" s="22">
        <v>19</v>
      </c>
      <c r="H26" s="39">
        <v>0</v>
      </c>
      <c r="I26" s="39">
        <v>-714329</v>
      </c>
    </row>
    <row r="27" spans="1:9" ht="25.95" customHeight="1" x14ac:dyDescent="0.25">
      <c r="A27" s="232" t="s">
        <v>256</v>
      </c>
      <c r="B27" s="233"/>
      <c r="C27" s="233"/>
      <c r="D27" s="233"/>
      <c r="E27" s="233"/>
      <c r="F27" s="234"/>
      <c r="G27" s="23">
        <v>20</v>
      </c>
      <c r="H27" s="40">
        <f>H24+H25+H26</f>
        <v>-83083</v>
      </c>
      <c r="I27" s="40">
        <f>I24+I25+I26</f>
        <v>7794729</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0</v>
      </c>
    </row>
    <row r="30" spans="1:9" ht="12.75" customHeight="1" x14ac:dyDescent="0.25">
      <c r="A30" s="241" t="s">
        <v>259</v>
      </c>
      <c r="B30" s="242"/>
      <c r="C30" s="242"/>
      <c r="D30" s="242"/>
      <c r="E30" s="242"/>
      <c r="F30" s="243"/>
      <c r="G30" s="22">
        <v>22</v>
      </c>
      <c r="H30" s="42">
        <v>639457</v>
      </c>
      <c r="I30" s="42">
        <v>0</v>
      </c>
    </row>
    <row r="31" spans="1:9" ht="12.75" customHeight="1" x14ac:dyDescent="0.25">
      <c r="A31" s="241" t="s">
        <v>260</v>
      </c>
      <c r="B31" s="242"/>
      <c r="C31" s="242"/>
      <c r="D31" s="242"/>
      <c r="E31" s="242"/>
      <c r="F31" s="243"/>
      <c r="G31" s="22">
        <v>23</v>
      </c>
      <c r="H31" s="42">
        <v>9464</v>
      </c>
      <c r="I31" s="42">
        <v>44609</v>
      </c>
    </row>
    <row r="32" spans="1:9" ht="12.75" customHeight="1" x14ac:dyDescent="0.25">
      <c r="A32" s="241" t="s">
        <v>261</v>
      </c>
      <c r="B32" s="242"/>
      <c r="C32" s="242"/>
      <c r="D32" s="242"/>
      <c r="E32" s="242"/>
      <c r="F32" s="243"/>
      <c r="G32" s="22">
        <v>24</v>
      </c>
      <c r="H32" s="42">
        <v>0</v>
      </c>
      <c r="I32" s="42">
        <v>0</v>
      </c>
    </row>
    <row r="33" spans="1:9" ht="12.75" customHeight="1" x14ac:dyDescent="0.25">
      <c r="A33" s="241" t="s">
        <v>262</v>
      </c>
      <c r="B33" s="242"/>
      <c r="C33" s="242"/>
      <c r="D33" s="242"/>
      <c r="E33" s="242"/>
      <c r="F33" s="243"/>
      <c r="G33" s="22">
        <v>25</v>
      </c>
      <c r="H33" s="42">
        <v>496764</v>
      </c>
      <c r="I33" s="42">
        <v>384506</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1145685</v>
      </c>
      <c r="I35" s="43">
        <f>I29+I30+I31+I32+I33+I34</f>
        <v>429115</v>
      </c>
    </row>
    <row r="36" spans="1:9" ht="22.95" customHeight="1" x14ac:dyDescent="0.25">
      <c r="A36" s="241" t="s">
        <v>265</v>
      </c>
      <c r="B36" s="242"/>
      <c r="C36" s="242"/>
      <c r="D36" s="242"/>
      <c r="E36" s="242"/>
      <c r="F36" s="243"/>
      <c r="G36" s="22">
        <v>28</v>
      </c>
      <c r="H36" s="42">
        <v>-1687734</v>
      </c>
      <c r="I36" s="42">
        <v>-6416743</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0</v>
      </c>
      <c r="I38" s="42">
        <v>-3655000</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-1687734</v>
      </c>
      <c r="I41" s="43">
        <f>I36+I37+I38+I39+I40</f>
        <v>-10071743</v>
      </c>
    </row>
    <row r="42" spans="1:9" ht="29.4" customHeight="1" x14ac:dyDescent="0.25">
      <c r="A42" s="232" t="s">
        <v>271</v>
      </c>
      <c r="B42" s="233"/>
      <c r="C42" s="233"/>
      <c r="D42" s="233"/>
      <c r="E42" s="233"/>
      <c r="F42" s="234"/>
      <c r="G42" s="23">
        <v>34</v>
      </c>
      <c r="H42" s="44">
        <f>H35+H41</f>
        <v>-542049</v>
      </c>
      <c r="I42" s="44">
        <f>I35+I41</f>
        <v>-9642628</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11823731</v>
      </c>
      <c r="I46" s="42">
        <v>7366326</v>
      </c>
    </row>
    <row r="47" spans="1:9" ht="12.75" customHeight="1" x14ac:dyDescent="0.25">
      <c r="A47" s="241" t="s">
        <v>276</v>
      </c>
      <c r="B47" s="242"/>
      <c r="C47" s="242"/>
      <c r="D47" s="242"/>
      <c r="E47" s="242"/>
      <c r="F47" s="243"/>
      <c r="G47" s="22">
        <v>38</v>
      </c>
      <c r="H47" s="42">
        <v>1129990</v>
      </c>
      <c r="I47" s="42">
        <v>0</v>
      </c>
    </row>
    <row r="48" spans="1:9" ht="22.2" customHeight="1" x14ac:dyDescent="0.25">
      <c r="A48" s="229" t="s">
        <v>277</v>
      </c>
      <c r="B48" s="230"/>
      <c r="C48" s="230"/>
      <c r="D48" s="230"/>
      <c r="E48" s="230"/>
      <c r="F48" s="231"/>
      <c r="G48" s="21">
        <v>39</v>
      </c>
      <c r="H48" s="43">
        <f>H44+H45+H46+H47</f>
        <v>12953721</v>
      </c>
      <c r="I48" s="43">
        <f>I44+I45+I46+I47</f>
        <v>7366326</v>
      </c>
    </row>
    <row r="49" spans="1:9" ht="24.6" customHeight="1" x14ac:dyDescent="0.25">
      <c r="A49" s="241" t="s">
        <v>278</v>
      </c>
      <c r="B49" s="242"/>
      <c r="C49" s="242"/>
      <c r="D49" s="242"/>
      <c r="E49" s="242"/>
      <c r="F49" s="243"/>
      <c r="G49" s="22">
        <v>40</v>
      </c>
      <c r="H49" s="42">
        <v>-8900635</v>
      </c>
      <c r="I49" s="42">
        <v>-5879888</v>
      </c>
    </row>
    <row r="50" spans="1:9" ht="12.75" customHeight="1" x14ac:dyDescent="0.25">
      <c r="A50" s="241" t="s">
        <v>279</v>
      </c>
      <c r="B50" s="242"/>
      <c r="C50" s="242"/>
      <c r="D50" s="242"/>
      <c r="E50" s="242"/>
      <c r="F50" s="243"/>
      <c r="G50" s="22">
        <v>41</v>
      </c>
      <c r="H50" s="42">
        <v>0</v>
      </c>
      <c r="I50" s="42">
        <v>-800000</v>
      </c>
    </row>
    <row r="51" spans="1:9" ht="12.75" customHeight="1" x14ac:dyDescent="0.25">
      <c r="A51" s="241" t="s">
        <v>280</v>
      </c>
      <c r="B51" s="242"/>
      <c r="C51" s="242"/>
      <c r="D51" s="242"/>
      <c r="E51" s="242"/>
      <c r="F51" s="243"/>
      <c r="G51" s="22">
        <v>42</v>
      </c>
      <c r="H51" s="42">
        <v>0</v>
      </c>
      <c r="I51" s="42">
        <v>0</v>
      </c>
    </row>
    <row r="52" spans="1:9" ht="22.95" customHeight="1" x14ac:dyDescent="0.25">
      <c r="A52" s="241" t="s">
        <v>281</v>
      </c>
      <c r="B52" s="242"/>
      <c r="C52" s="242"/>
      <c r="D52" s="242"/>
      <c r="E52" s="242"/>
      <c r="F52" s="243"/>
      <c r="G52" s="22">
        <v>43</v>
      </c>
      <c r="H52" s="42">
        <v>0</v>
      </c>
      <c r="I52" s="42">
        <v>0</v>
      </c>
    </row>
    <row r="53" spans="1:9" ht="12.75" customHeight="1" x14ac:dyDescent="0.25">
      <c r="A53" s="241" t="s">
        <v>282</v>
      </c>
      <c r="B53" s="242"/>
      <c r="C53" s="242"/>
      <c r="D53" s="242"/>
      <c r="E53" s="242"/>
      <c r="F53" s="243"/>
      <c r="G53" s="22">
        <v>44</v>
      </c>
      <c r="H53" s="42">
        <v>-430593</v>
      </c>
      <c r="I53" s="42">
        <v>-246439</v>
      </c>
    </row>
    <row r="54" spans="1:9" ht="30.6" customHeight="1" x14ac:dyDescent="0.25">
      <c r="A54" s="229" t="s">
        <v>283</v>
      </c>
      <c r="B54" s="230"/>
      <c r="C54" s="230"/>
      <c r="D54" s="230"/>
      <c r="E54" s="230"/>
      <c r="F54" s="231"/>
      <c r="G54" s="21">
        <v>45</v>
      </c>
      <c r="H54" s="43">
        <f>H49+H50+H51+H52+H53</f>
        <v>-9331228</v>
      </c>
      <c r="I54" s="43">
        <f>I49+I50+I51+I52+I53</f>
        <v>-6926327</v>
      </c>
    </row>
    <row r="55" spans="1:9" ht="29.4" customHeight="1" x14ac:dyDescent="0.25">
      <c r="A55" s="244" t="s">
        <v>284</v>
      </c>
      <c r="B55" s="245"/>
      <c r="C55" s="245"/>
      <c r="D55" s="245"/>
      <c r="E55" s="245"/>
      <c r="F55" s="246"/>
      <c r="G55" s="21">
        <v>46</v>
      </c>
      <c r="H55" s="43">
        <f>H48+H54</f>
        <v>3622493</v>
      </c>
      <c r="I55" s="43">
        <f>I48+I54</f>
        <v>439999</v>
      </c>
    </row>
    <row r="56" spans="1:9" ht="32.4" customHeight="1" x14ac:dyDescent="0.25">
      <c r="A56" s="241" t="s">
        <v>285</v>
      </c>
      <c r="B56" s="242"/>
      <c r="C56" s="242"/>
      <c r="D56" s="242"/>
      <c r="E56" s="242"/>
      <c r="F56" s="243"/>
      <c r="G56" s="22">
        <v>47</v>
      </c>
      <c r="H56" s="42">
        <v>40388</v>
      </c>
      <c r="I56" s="42">
        <v>0</v>
      </c>
    </row>
    <row r="57" spans="1:9" ht="26.4" customHeight="1" x14ac:dyDescent="0.25">
      <c r="A57" s="244" t="s">
        <v>286</v>
      </c>
      <c r="B57" s="245"/>
      <c r="C57" s="245"/>
      <c r="D57" s="245"/>
      <c r="E57" s="245"/>
      <c r="F57" s="246"/>
      <c r="G57" s="21">
        <v>48</v>
      </c>
      <c r="H57" s="43">
        <f>H27+H42+H55+H56</f>
        <v>3037749</v>
      </c>
      <c r="I57" s="43">
        <f>I27+I42+I55+I56</f>
        <v>-1407900</v>
      </c>
    </row>
    <row r="58" spans="1:9" ht="24" customHeight="1" x14ac:dyDescent="0.25">
      <c r="A58" s="247" t="s">
        <v>287</v>
      </c>
      <c r="B58" s="248"/>
      <c r="C58" s="248"/>
      <c r="D58" s="248"/>
      <c r="E58" s="248"/>
      <c r="F58" s="249"/>
      <c r="G58" s="22">
        <v>49</v>
      </c>
      <c r="H58" s="42">
        <v>911557</v>
      </c>
      <c r="I58" s="42">
        <v>3949308</v>
      </c>
    </row>
    <row r="59" spans="1:9" ht="31.2" customHeight="1" x14ac:dyDescent="0.25">
      <c r="A59" s="232" t="s">
        <v>288</v>
      </c>
      <c r="B59" s="233"/>
      <c r="C59" s="233"/>
      <c r="D59" s="233"/>
      <c r="E59" s="233"/>
      <c r="F59" s="234"/>
      <c r="G59" s="23">
        <v>50</v>
      </c>
      <c r="H59" s="44">
        <f>H57+H58</f>
        <v>3949306</v>
      </c>
      <c r="I59" s="44">
        <f>I57+I58</f>
        <v>2541408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502</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c r="I8" s="46"/>
    </row>
    <row r="9" spans="1:9" x14ac:dyDescent="0.25">
      <c r="A9" s="266" t="s">
        <v>298</v>
      </c>
      <c r="B9" s="266"/>
      <c r="C9" s="266"/>
      <c r="D9" s="266"/>
      <c r="E9" s="266"/>
      <c r="F9" s="266"/>
      <c r="G9" s="26">
        <v>2</v>
      </c>
      <c r="H9" s="47"/>
      <c r="I9" s="47"/>
    </row>
    <row r="10" spans="1:9" x14ac:dyDescent="0.25">
      <c r="A10" s="266" t="s">
        <v>299</v>
      </c>
      <c r="B10" s="266"/>
      <c r="C10" s="266"/>
      <c r="D10" s="266"/>
      <c r="E10" s="266"/>
      <c r="F10" s="266"/>
      <c r="G10" s="26">
        <v>3</v>
      </c>
      <c r="H10" s="47"/>
      <c r="I10" s="47"/>
    </row>
    <row r="11" spans="1:9" x14ac:dyDescent="0.25">
      <c r="A11" s="266" t="s">
        <v>300</v>
      </c>
      <c r="B11" s="266"/>
      <c r="C11" s="266"/>
      <c r="D11" s="266"/>
      <c r="E11" s="266"/>
      <c r="F11" s="266"/>
      <c r="G11" s="26">
        <v>4</v>
      </c>
      <c r="H11" s="47"/>
      <c r="I11" s="47"/>
    </row>
    <row r="12" spans="1:9" x14ac:dyDescent="0.25">
      <c r="A12" s="266" t="s">
        <v>451</v>
      </c>
      <c r="B12" s="266"/>
      <c r="C12" s="266"/>
      <c r="D12" s="266"/>
      <c r="E12" s="266"/>
      <c r="F12" s="266"/>
      <c r="G12" s="26">
        <v>5</v>
      </c>
      <c r="H12" s="47"/>
      <c r="I12" s="47"/>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c r="I14" s="47"/>
    </row>
    <row r="15" spans="1:9" x14ac:dyDescent="0.25">
      <c r="A15" s="266" t="s">
        <v>454</v>
      </c>
      <c r="B15" s="266"/>
      <c r="C15" s="266"/>
      <c r="D15" s="266"/>
      <c r="E15" s="266"/>
      <c r="F15" s="266"/>
      <c r="G15" s="26">
        <v>8</v>
      </c>
      <c r="H15" s="47"/>
      <c r="I15" s="47"/>
    </row>
    <row r="16" spans="1:9" x14ac:dyDescent="0.25">
      <c r="A16" s="266" t="s">
        <v>455</v>
      </c>
      <c r="B16" s="266"/>
      <c r="C16" s="266"/>
      <c r="D16" s="266"/>
      <c r="E16" s="266"/>
      <c r="F16" s="266"/>
      <c r="G16" s="26">
        <v>9</v>
      </c>
      <c r="H16" s="47"/>
      <c r="I16" s="47"/>
    </row>
    <row r="17" spans="1:9" x14ac:dyDescent="0.25">
      <c r="A17" s="266" t="s">
        <v>456</v>
      </c>
      <c r="B17" s="266"/>
      <c r="C17" s="266"/>
      <c r="D17" s="266"/>
      <c r="E17" s="266"/>
      <c r="F17" s="266"/>
      <c r="G17" s="26">
        <v>10</v>
      </c>
      <c r="H17" s="47"/>
      <c r="I17" s="47"/>
    </row>
    <row r="18" spans="1:9" ht="12.75" customHeight="1" x14ac:dyDescent="0.25">
      <c r="A18" s="266" t="s">
        <v>457</v>
      </c>
      <c r="B18" s="266"/>
      <c r="C18" s="266"/>
      <c r="D18" s="266"/>
      <c r="E18" s="266"/>
      <c r="F18" s="266"/>
      <c r="G18" s="26">
        <v>11</v>
      </c>
      <c r="H18" s="47"/>
      <c r="I18" s="47"/>
    </row>
    <row r="19" spans="1:9" x14ac:dyDescent="0.25">
      <c r="A19" s="266" t="s">
        <v>458</v>
      </c>
      <c r="B19" s="266"/>
      <c r="C19" s="266"/>
      <c r="D19" s="266"/>
      <c r="E19" s="266"/>
      <c r="F19" s="266"/>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c r="I23" s="46"/>
    </row>
    <row r="24" spans="1:9" x14ac:dyDescent="0.25">
      <c r="A24" s="266" t="s">
        <v>303</v>
      </c>
      <c r="B24" s="266"/>
      <c r="C24" s="266"/>
      <c r="D24" s="266"/>
      <c r="E24" s="266"/>
      <c r="F24" s="266"/>
      <c r="G24" s="25">
        <v>16</v>
      </c>
      <c r="H24" s="47"/>
      <c r="I24" s="47"/>
    </row>
    <row r="25" spans="1:9" x14ac:dyDescent="0.25">
      <c r="A25" s="266" t="s">
        <v>304</v>
      </c>
      <c r="B25" s="266"/>
      <c r="C25" s="266"/>
      <c r="D25" s="266"/>
      <c r="E25" s="266"/>
      <c r="F25" s="266"/>
      <c r="G25" s="25">
        <v>17</v>
      </c>
      <c r="H25" s="47"/>
      <c r="I25" s="47"/>
    </row>
    <row r="26" spans="1:9" x14ac:dyDescent="0.25">
      <c r="A26" s="266" t="s">
        <v>305</v>
      </c>
      <c r="B26" s="266"/>
      <c r="C26" s="266"/>
      <c r="D26" s="266"/>
      <c r="E26" s="266"/>
      <c r="F26" s="266"/>
      <c r="G26" s="25">
        <v>18</v>
      </c>
      <c r="H26" s="47"/>
      <c r="I26" s="47"/>
    </row>
    <row r="27" spans="1:9" x14ac:dyDescent="0.25">
      <c r="A27" s="266" t="s">
        <v>306</v>
      </c>
      <c r="B27" s="266"/>
      <c r="C27" s="266"/>
      <c r="D27" s="266"/>
      <c r="E27" s="266"/>
      <c r="F27" s="266"/>
      <c r="G27" s="25">
        <v>19</v>
      </c>
      <c r="H27" s="47"/>
      <c r="I27" s="47"/>
    </row>
    <row r="28" spans="1:9" x14ac:dyDescent="0.25">
      <c r="A28" s="266" t="s">
        <v>307</v>
      </c>
      <c r="B28" s="266"/>
      <c r="C28" s="266"/>
      <c r="D28" s="266"/>
      <c r="E28" s="266"/>
      <c r="F28" s="266"/>
      <c r="G28" s="25">
        <v>20</v>
      </c>
      <c r="H28" s="47"/>
      <c r="I28" s="47"/>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c r="I30" s="47"/>
    </row>
    <row r="31" spans="1:9" x14ac:dyDescent="0.25">
      <c r="A31" s="266" t="s">
        <v>309</v>
      </c>
      <c r="B31" s="266"/>
      <c r="C31" s="266"/>
      <c r="D31" s="266"/>
      <c r="E31" s="266"/>
      <c r="F31" s="266"/>
      <c r="G31" s="26">
        <v>23</v>
      </c>
      <c r="H31" s="47"/>
      <c r="I31" s="47"/>
    </row>
    <row r="32" spans="1:9" x14ac:dyDescent="0.25">
      <c r="A32" s="266" t="s">
        <v>310</v>
      </c>
      <c r="B32" s="266"/>
      <c r="C32" s="266"/>
      <c r="D32" s="266"/>
      <c r="E32" s="266"/>
      <c r="F32" s="266"/>
      <c r="G32" s="26">
        <v>24</v>
      </c>
      <c r="H32" s="47"/>
      <c r="I32" s="47"/>
    </row>
    <row r="33" spans="1:9" x14ac:dyDescent="0.25">
      <c r="A33" s="266" t="s">
        <v>311</v>
      </c>
      <c r="B33" s="266"/>
      <c r="C33" s="266"/>
      <c r="D33" s="266"/>
      <c r="E33" s="266"/>
      <c r="F33" s="266"/>
      <c r="G33" s="26">
        <v>25</v>
      </c>
      <c r="H33" s="47"/>
      <c r="I33" s="47"/>
    </row>
    <row r="34" spans="1:9" x14ac:dyDescent="0.25">
      <c r="A34" s="266" t="s">
        <v>312</v>
      </c>
      <c r="B34" s="266"/>
      <c r="C34" s="266"/>
      <c r="D34" s="266"/>
      <c r="E34" s="266"/>
      <c r="F34" s="266"/>
      <c r="G34" s="26">
        <v>26</v>
      </c>
      <c r="H34" s="47"/>
      <c r="I34" s="47"/>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c r="I38" s="46"/>
    </row>
    <row r="39" spans="1:9" ht="25.2" customHeight="1" x14ac:dyDescent="0.25">
      <c r="A39" s="272" t="s">
        <v>315</v>
      </c>
      <c r="B39" s="272"/>
      <c r="C39" s="272"/>
      <c r="D39" s="272"/>
      <c r="E39" s="272"/>
      <c r="F39" s="272"/>
      <c r="G39" s="25">
        <v>30</v>
      </c>
      <c r="H39" s="47"/>
      <c r="I39" s="47"/>
    </row>
    <row r="40" spans="1:9" x14ac:dyDescent="0.25">
      <c r="A40" s="272" t="s">
        <v>316</v>
      </c>
      <c r="B40" s="272"/>
      <c r="C40" s="272"/>
      <c r="D40" s="272"/>
      <c r="E40" s="272"/>
      <c r="F40" s="272"/>
      <c r="G40" s="25">
        <v>31</v>
      </c>
      <c r="H40" s="47"/>
      <c r="I40" s="47"/>
    </row>
    <row r="41" spans="1:9" x14ac:dyDescent="0.25">
      <c r="A41" s="272" t="s">
        <v>317</v>
      </c>
      <c r="B41" s="272"/>
      <c r="C41" s="272"/>
      <c r="D41" s="272"/>
      <c r="E41" s="272"/>
      <c r="F41" s="272"/>
      <c r="G41" s="25">
        <v>32</v>
      </c>
      <c r="H41" s="47"/>
      <c r="I41" s="47"/>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c r="I43" s="47"/>
    </row>
    <row r="44" spans="1:9" x14ac:dyDescent="0.25">
      <c r="A44" s="272" t="s">
        <v>319</v>
      </c>
      <c r="B44" s="272"/>
      <c r="C44" s="272"/>
      <c r="D44" s="272"/>
      <c r="E44" s="272"/>
      <c r="F44" s="272"/>
      <c r="G44" s="26">
        <v>35</v>
      </c>
      <c r="H44" s="47"/>
      <c r="I44" s="47"/>
    </row>
    <row r="45" spans="1:9" x14ac:dyDescent="0.25">
      <c r="A45" s="272" t="s">
        <v>320</v>
      </c>
      <c r="B45" s="272"/>
      <c r="C45" s="272"/>
      <c r="D45" s="272"/>
      <c r="E45" s="272"/>
      <c r="F45" s="272"/>
      <c r="G45" s="26">
        <v>36</v>
      </c>
      <c r="H45" s="47"/>
      <c r="I45" s="47"/>
    </row>
    <row r="46" spans="1:9" ht="21" customHeight="1" x14ac:dyDescent="0.25">
      <c r="A46" s="272" t="s">
        <v>321</v>
      </c>
      <c r="B46" s="272"/>
      <c r="C46" s="272"/>
      <c r="D46" s="272"/>
      <c r="E46" s="272"/>
      <c r="F46" s="272"/>
      <c r="G46" s="26">
        <v>37</v>
      </c>
      <c r="H46" s="47"/>
      <c r="I46" s="47"/>
    </row>
    <row r="47" spans="1:9" x14ac:dyDescent="0.25">
      <c r="A47" s="272" t="s">
        <v>322</v>
      </c>
      <c r="B47" s="272"/>
      <c r="C47" s="272"/>
      <c r="D47" s="272"/>
      <c r="E47" s="272"/>
      <c r="F47" s="272"/>
      <c r="G47" s="26">
        <v>38</v>
      </c>
      <c r="H47" s="47"/>
      <c r="I47" s="47"/>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c r="I50" s="47"/>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c r="I52" s="47"/>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J16" zoomScaleNormal="100" zoomScaleSheetLayoutView="100" workbookViewId="0">
      <selection activeCell="X41" sqref="X41"/>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44927</v>
      </c>
      <c r="F2" s="4" t="s">
        <v>327</v>
      </c>
      <c r="G2" s="9">
        <v>45199</v>
      </c>
      <c r="H2" s="51"/>
      <c r="I2" s="51"/>
      <c r="J2" s="51"/>
      <c r="K2" s="50"/>
      <c r="X2" s="52" t="s">
        <v>502</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2523914</v>
      </c>
      <c r="I7" s="56">
        <v>11174704</v>
      </c>
      <c r="J7" s="56">
        <v>684632</v>
      </c>
      <c r="K7" s="56">
        <v>106178</v>
      </c>
      <c r="L7" s="56"/>
      <c r="M7" s="56"/>
      <c r="N7" s="56"/>
      <c r="O7" s="56">
        <v>6459805</v>
      </c>
      <c r="P7" s="56"/>
      <c r="Q7" s="56"/>
      <c r="R7" s="56"/>
      <c r="S7" s="56"/>
      <c r="T7" s="56"/>
      <c r="U7" s="56">
        <v>-13685404</v>
      </c>
      <c r="V7" s="56">
        <v>5785157</v>
      </c>
      <c r="W7" s="57">
        <f>H7+I7+J7+K7-L7+M7+N7+O7+P7+Q7+R7+U7+V7+S7+T7</f>
        <v>13048986</v>
      </c>
      <c r="X7" s="56">
        <v>3912618</v>
      </c>
      <c r="Y7" s="57">
        <f>W7+X7</f>
        <v>16961604</v>
      </c>
    </row>
    <row r="8" spans="1:25" x14ac:dyDescent="0.25">
      <c r="A8" s="289" t="s">
        <v>359</v>
      </c>
      <c r="B8" s="289"/>
      <c r="C8" s="289"/>
      <c r="D8" s="289"/>
      <c r="E8" s="289"/>
      <c r="F8" s="289"/>
      <c r="G8" s="6">
        <v>2</v>
      </c>
      <c r="H8" s="56"/>
      <c r="I8" s="56"/>
      <c r="J8" s="56"/>
      <c r="K8" s="56"/>
      <c r="L8" s="56"/>
      <c r="M8" s="56"/>
      <c r="N8" s="56"/>
      <c r="O8" s="56"/>
      <c r="P8" s="56"/>
      <c r="Q8" s="56"/>
      <c r="R8" s="56"/>
      <c r="S8" s="56"/>
      <c r="T8" s="56"/>
      <c r="U8" s="56"/>
      <c r="V8" s="56"/>
      <c r="W8" s="57">
        <f t="shared" ref="W8:W9" si="0">H8+I8+J8+K8-L8+M8+N8+O8+P8+Q8+R8+U8+V8+S8+T8</f>
        <v>0</v>
      </c>
      <c r="X8" s="56"/>
      <c r="Y8" s="57">
        <f t="shared" ref="Y8:Y9" si="1">W8+X8</f>
        <v>0</v>
      </c>
    </row>
    <row r="9" spans="1:25" x14ac:dyDescent="0.25">
      <c r="A9" s="289" t="s">
        <v>360</v>
      </c>
      <c r="B9" s="289"/>
      <c r="C9" s="289"/>
      <c r="D9" s="289"/>
      <c r="E9" s="289"/>
      <c r="F9" s="289"/>
      <c r="G9" s="6">
        <v>3</v>
      </c>
      <c r="H9" s="56"/>
      <c r="I9" s="56"/>
      <c r="J9" s="56"/>
      <c r="K9" s="56"/>
      <c r="L9" s="56"/>
      <c r="M9" s="56"/>
      <c r="N9" s="56"/>
      <c r="O9" s="56"/>
      <c r="P9" s="56"/>
      <c r="Q9" s="56"/>
      <c r="R9" s="56"/>
      <c r="S9" s="56"/>
      <c r="T9" s="56"/>
      <c r="U9" s="56"/>
      <c r="V9" s="56"/>
      <c r="W9" s="57">
        <f t="shared" si="0"/>
        <v>0</v>
      </c>
      <c r="X9" s="56"/>
      <c r="Y9" s="57">
        <f t="shared" si="1"/>
        <v>0</v>
      </c>
    </row>
    <row r="10" spans="1:25" ht="24" customHeight="1" x14ac:dyDescent="0.25">
      <c r="A10" s="295" t="s">
        <v>361</v>
      </c>
      <c r="B10" s="295"/>
      <c r="C10" s="295"/>
      <c r="D10" s="295"/>
      <c r="E10" s="295"/>
      <c r="F10" s="295"/>
      <c r="G10" s="7">
        <v>4</v>
      </c>
      <c r="H10" s="57">
        <f>H7+H8+H9</f>
        <v>2523914</v>
      </c>
      <c r="I10" s="57">
        <f t="shared" ref="I10:Y10" si="2">I7+I8+I9</f>
        <v>11174704</v>
      </c>
      <c r="J10" s="57">
        <f t="shared" si="2"/>
        <v>684632</v>
      </c>
      <c r="K10" s="57">
        <f t="shared" si="2"/>
        <v>106178</v>
      </c>
      <c r="L10" s="57">
        <f t="shared" si="2"/>
        <v>0</v>
      </c>
      <c r="M10" s="57">
        <f t="shared" si="2"/>
        <v>0</v>
      </c>
      <c r="N10" s="57">
        <f t="shared" si="2"/>
        <v>0</v>
      </c>
      <c r="O10" s="57">
        <f t="shared" si="2"/>
        <v>6459805</v>
      </c>
      <c r="P10" s="57">
        <f t="shared" si="2"/>
        <v>0</v>
      </c>
      <c r="Q10" s="57">
        <f t="shared" si="2"/>
        <v>0</v>
      </c>
      <c r="R10" s="57">
        <f t="shared" si="2"/>
        <v>0</v>
      </c>
      <c r="S10" s="57">
        <f t="shared" si="2"/>
        <v>0</v>
      </c>
      <c r="T10" s="57">
        <f t="shared" si="2"/>
        <v>0</v>
      </c>
      <c r="U10" s="57">
        <f t="shared" si="2"/>
        <v>-13685404</v>
      </c>
      <c r="V10" s="57">
        <f t="shared" si="2"/>
        <v>5785157</v>
      </c>
      <c r="W10" s="57">
        <f t="shared" si="2"/>
        <v>13048986</v>
      </c>
      <c r="X10" s="57">
        <f t="shared" si="2"/>
        <v>3912618</v>
      </c>
      <c r="Y10" s="57">
        <f t="shared" si="2"/>
        <v>16961604</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c r="T11" s="56"/>
      <c r="U11" s="58">
        <v>0</v>
      </c>
      <c r="V11" s="56">
        <v>4302228</v>
      </c>
      <c r="W11" s="57">
        <f t="shared" ref="W11:W29" si="3">H11+I11+J11+K11-L11+M11+N11+O11+P11+Q11+R11+U11+V11+S11+T11</f>
        <v>4302228</v>
      </c>
      <c r="X11" s="56">
        <v>448331</v>
      </c>
      <c r="Y11" s="57">
        <f t="shared" ref="Y11:Y29" si="4">W11+X11</f>
        <v>4750559</v>
      </c>
    </row>
    <row r="12" spans="1:25" x14ac:dyDescent="0.25">
      <c r="A12" s="289" t="s">
        <v>363</v>
      </c>
      <c r="B12" s="289"/>
      <c r="C12" s="289"/>
      <c r="D12" s="289"/>
      <c r="E12" s="289"/>
      <c r="F12" s="289"/>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v>0</v>
      </c>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-398467</v>
      </c>
      <c r="P13" s="58">
        <v>0</v>
      </c>
      <c r="Q13" s="58">
        <v>0</v>
      </c>
      <c r="R13" s="58">
        <v>0</v>
      </c>
      <c r="S13" s="56"/>
      <c r="T13" s="56"/>
      <c r="U13" s="56">
        <v>398467</v>
      </c>
      <c r="V13" s="56">
        <v>0</v>
      </c>
      <c r="W13" s="57">
        <f t="shared" si="3"/>
        <v>0</v>
      </c>
      <c r="X13" s="56">
        <v>0</v>
      </c>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c r="Q14" s="58">
        <v>0</v>
      </c>
      <c r="R14" s="58">
        <v>0</v>
      </c>
      <c r="S14" s="56"/>
      <c r="T14" s="56"/>
      <c r="U14" s="56">
        <v>0</v>
      </c>
      <c r="V14" s="56">
        <v>0</v>
      </c>
      <c r="W14" s="57">
        <f t="shared" si="3"/>
        <v>0</v>
      </c>
      <c r="X14" s="56">
        <v>0</v>
      </c>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c r="R15" s="58">
        <v>0</v>
      </c>
      <c r="S15" s="56"/>
      <c r="T15" s="56"/>
      <c r="U15" s="56">
        <v>0</v>
      </c>
      <c r="V15" s="56">
        <v>0</v>
      </c>
      <c r="W15" s="57">
        <f t="shared" si="3"/>
        <v>0</v>
      </c>
      <c r="X15" s="56">
        <v>0</v>
      </c>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c r="S16" s="56"/>
      <c r="T16" s="56"/>
      <c r="U16" s="56">
        <v>0</v>
      </c>
      <c r="V16" s="56">
        <v>0</v>
      </c>
      <c r="W16" s="57">
        <f t="shared" si="3"/>
        <v>0</v>
      </c>
      <c r="X16" s="56">
        <v>0</v>
      </c>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c r="O17" s="56"/>
      <c r="P17" s="56"/>
      <c r="Q17" s="56"/>
      <c r="R17" s="56"/>
      <c r="S17" s="56"/>
      <c r="T17" s="56"/>
      <c r="U17" s="56">
        <v>0</v>
      </c>
      <c r="V17" s="56">
        <v>0</v>
      </c>
      <c r="W17" s="57">
        <f t="shared" si="3"/>
        <v>0</v>
      </c>
      <c r="X17" s="56">
        <v>0</v>
      </c>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c r="O18" s="56"/>
      <c r="P18" s="56"/>
      <c r="Q18" s="56"/>
      <c r="R18" s="56"/>
      <c r="S18" s="56"/>
      <c r="T18" s="56"/>
      <c r="U18" s="56">
        <v>0</v>
      </c>
      <c r="V18" s="56">
        <v>0</v>
      </c>
      <c r="W18" s="57">
        <f t="shared" si="3"/>
        <v>0</v>
      </c>
      <c r="X18" s="56">
        <v>0</v>
      </c>
      <c r="Y18" s="57">
        <f t="shared" si="4"/>
        <v>0</v>
      </c>
    </row>
    <row r="19" spans="1:25" x14ac:dyDescent="0.25">
      <c r="A19" s="289" t="s">
        <v>369</v>
      </c>
      <c r="B19" s="289"/>
      <c r="C19" s="289"/>
      <c r="D19" s="289"/>
      <c r="E19" s="289"/>
      <c r="F19" s="289"/>
      <c r="G19" s="6">
        <v>13</v>
      </c>
      <c r="H19" s="56"/>
      <c r="I19" s="56"/>
      <c r="J19" s="56"/>
      <c r="K19" s="56"/>
      <c r="L19" s="56"/>
      <c r="M19" s="56"/>
      <c r="N19" s="56"/>
      <c r="O19" s="56"/>
      <c r="P19" s="56"/>
      <c r="Q19" s="56"/>
      <c r="R19" s="56"/>
      <c r="S19" s="56"/>
      <c r="T19" s="56"/>
      <c r="U19" s="56">
        <v>0</v>
      </c>
      <c r="V19" s="56">
        <v>0</v>
      </c>
      <c r="W19" s="57">
        <f t="shared" si="3"/>
        <v>0</v>
      </c>
      <c r="X19" s="56">
        <v>0</v>
      </c>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c r="O20" s="56"/>
      <c r="P20" s="56"/>
      <c r="Q20" s="56"/>
      <c r="R20" s="56"/>
      <c r="S20" s="56"/>
      <c r="T20" s="56"/>
      <c r="U20" s="56">
        <v>0</v>
      </c>
      <c r="V20" s="56">
        <v>0</v>
      </c>
      <c r="W20" s="57">
        <f t="shared" si="3"/>
        <v>0</v>
      </c>
      <c r="X20" s="56">
        <v>0</v>
      </c>
      <c r="Y20" s="57">
        <f t="shared" si="4"/>
        <v>0</v>
      </c>
    </row>
    <row r="21" spans="1:25" ht="30.75" customHeight="1" x14ac:dyDescent="0.25">
      <c r="A21" s="289" t="s">
        <v>479</v>
      </c>
      <c r="B21" s="289"/>
      <c r="C21" s="289"/>
      <c r="D21" s="289"/>
      <c r="E21" s="289"/>
      <c r="F21" s="289"/>
      <c r="G21" s="6">
        <v>15</v>
      </c>
      <c r="H21" s="56"/>
      <c r="I21" s="56"/>
      <c r="J21" s="56"/>
      <c r="K21" s="56"/>
      <c r="L21" s="56"/>
      <c r="M21" s="56"/>
      <c r="N21" s="56"/>
      <c r="O21" s="56"/>
      <c r="P21" s="56"/>
      <c r="Q21" s="56"/>
      <c r="R21" s="56"/>
      <c r="S21" s="56"/>
      <c r="T21" s="56"/>
      <c r="U21" s="56">
        <v>0</v>
      </c>
      <c r="V21" s="56">
        <v>0</v>
      </c>
      <c r="W21" s="57">
        <f t="shared" si="3"/>
        <v>0</v>
      </c>
      <c r="X21" s="56">
        <v>0</v>
      </c>
      <c r="Y21" s="57">
        <f t="shared" si="4"/>
        <v>0</v>
      </c>
    </row>
    <row r="22" spans="1:25" ht="28.5" customHeight="1" x14ac:dyDescent="0.25">
      <c r="A22" s="289" t="s">
        <v>480</v>
      </c>
      <c r="B22" s="289"/>
      <c r="C22" s="289"/>
      <c r="D22" s="289"/>
      <c r="E22" s="289"/>
      <c r="F22" s="289"/>
      <c r="G22" s="6">
        <v>16</v>
      </c>
      <c r="H22" s="56"/>
      <c r="I22" s="56"/>
      <c r="J22" s="56"/>
      <c r="K22" s="56"/>
      <c r="L22" s="56"/>
      <c r="M22" s="56"/>
      <c r="N22" s="56"/>
      <c r="O22" s="56"/>
      <c r="P22" s="56"/>
      <c r="Q22" s="56"/>
      <c r="R22" s="56"/>
      <c r="S22" s="56"/>
      <c r="T22" s="56"/>
      <c r="U22" s="56">
        <v>0</v>
      </c>
      <c r="V22" s="56">
        <v>0</v>
      </c>
      <c r="W22" s="57">
        <f t="shared" si="3"/>
        <v>0</v>
      </c>
      <c r="X22" s="56">
        <v>0</v>
      </c>
      <c r="Y22" s="57">
        <f t="shared" si="4"/>
        <v>0</v>
      </c>
    </row>
    <row r="23" spans="1:25" ht="26.25" customHeight="1" x14ac:dyDescent="0.25">
      <c r="A23" s="289" t="s">
        <v>481</v>
      </c>
      <c r="B23" s="289"/>
      <c r="C23" s="289"/>
      <c r="D23" s="289"/>
      <c r="E23" s="289"/>
      <c r="F23" s="289"/>
      <c r="G23" s="6">
        <v>17</v>
      </c>
      <c r="H23" s="56"/>
      <c r="I23" s="56"/>
      <c r="J23" s="56"/>
      <c r="K23" s="56"/>
      <c r="L23" s="56"/>
      <c r="M23" s="56"/>
      <c r="N23" s="56"/>
      <c r="O23" s="56"/>
      <c r="P23" s="56"/>
      <c r="Q23" s="56"/>
      <c r="R23" s="56"/>
      <c r="S23" s="56"/>
      <c r="T23" s="56"/>
      <c r="U23" s="56">
        <v>0</v>
      </c>
      <c r="V23" s="56">
        <v>0</v>
      </c>
      <c r="W23" s="57">
        <f t="shared" si="3"/>
        <v>0</v>
      </c>
      <c r="X23" s="56">
        <v>0</v>
      </c>
      <c r="Y23" s="57">
        <f t="shared" si="4"/>
        <v>0</v>
      </c>
    </row>
    <row r="24" spans="1:25" x14ac:dyDescent="0.25">
      <c r="A24" s="289" t="s">
        <v>371</v>
      </c>
      <c r="B24" s="289"/>
      <c r="C24" s="289"/>
      <c r="D24" s="289"/>
      <c r="E24" s="289"/>
      <c r="F24" s="289"/>
      <c r="G24" s="6">
        <v>18</v>
      </c>
      <c r="H24" s="56"/>
      <c r="I24" s="56"/>
      <c r="J24" s="56"/>
      <c r="K24" s="56"/>
      <c r="L24" s="56"/>
      <c r="M24" s="56"/>
      <c r="N24" s="56"/>
      <c r="O24" s="56"/>
      <c r="P24" s="56"/>
      <c r="Q24" s="56"/>
      <c r="R24" s="56"/>
      <c r="S24" s="56"/>
      <c r="T24" s="56"/>
      <c r="U24" s="56">
        <v>0</v>
      </c>
      <c r="V24" s="56">
        <v>0</v>
      </c>
      <c r="W24" s="57">
        <f t="shared" si="3"/>
        <v>0</v>
      </c>
      <c r="X24" s="56">
        <v>0</v>
      </c>
      <c r="Y24" s="57">
        <f t="shared" si="4"/>
        <v>0</v>
      </c>
    </row>
    <row r="25" spans="1:25" x14ac:dyDescent="0.25">
      <c r="A25" s="289" t="s">
        <v>482</v>
      </c>
      <c r="B25" s="289"/>
      <c r="C25" s="289"/>
      <c r="D25" s="289"/>
      <c r="E25" s="289"/>
      <c r="F25" s="289"/>
      <c r="G25" s="6">
        <v>19</v>
      </c>
      <c r="H25" s="56"/>
      <c r="I25" s="56"/>
      <c r="J25" s="56"/>
      <c r="K25" s="56"/>
      <c r="L25" s="56"/>
      <c r="M25" s="56"/>
      <c r="N25" s="56"/>
      <c r="O25" s="56"/>
      <c r="P25" s="56"/>
      <c r="Q25" s="56"/>
      <c r="R25" s="56"/>
      <c r="S25" s="56"/>
      <c r="T25" s="56"/>
      <c r="U25" s="56">
        <v>0</v>
      </c>
      <c r="V25" s="56">
        <v>0</v>
      </c>
      <c r="W25" s="57">
        <f t="shared" si="3"/>
        <v>0</v>
      </c>
      <c r="X25" s="56">
        <v>0</v>
      </c>
      <c r="Y25" s="57">
        <f t="shared" si="4"/>
        <v>0</v>
      </c>
    </row>
    <row r="26" spans="1:25" x14ac:dyDescent="0.25">
      <c r="A26" s="289" t="s">
        <v>483</v>
      </c>
      <c r="B26" s="289"/>
      <c r="C26" s="289"/>
      <c r="D26" s="289"/>
      <c r="E26" s="289"/>
      <c r="F26" s="289"/>
      <c r="G26" s="6">
        <v>20</v>
      </c>
      <c r="H26" s="56"/>
      <c r="I26" s="56"/>
      <c r="J26" s="56"/>
      <c r="K26" s="56"/>
      <c r="L26" s="56"/>
      <c r="M26" s="56"/>
      <c r="N26" s="56"/>
      <c r="O26" s="56"/>
      <c r="P26" s="56"/>
      <c r="Q26" s="56"/>
      <c r="R26" s="56"/>
      <c r="S26" s="56"/>
      <c r="T26" s="56"/>
      <c r="U26" s="56">
        <v>0</v>
      </c>
      <c r="V26" s="56">
        <v>0</v>
      </c>
      <c r="W26" s="57">
        <f t="shared" si="3"/>
        <v>0</v>
      </c>
      <c r="X26" s="56">
        <v>0</v>
      </c>
      <c r="Y26" s="57">
        <f t="shared" si="4"/>
        <v>0</v>
      </c>
    </row>
    <row r="27" spans="1:25" x14ac:dyDescent="0.25">
      <c r="A27" s="289" t="s">
        <v>484</v>
      </c>
      <c r="B27" s="289"/>
      <c r="C27" s="289"/>
      <c r="D27" s="289"/>
      <c r="E27" s="289"/>
      <c r="F27" s="289"/>
      <c r="G27" s="6">
        <v>21</v>
      </c>
      <c r="H27" s="56"/>
      <c r="I27" s="56"/>
      <c r="J27" s="56"/>
      <c r="K27" s="56"/>
      <c r="L27" s="56"/>
      <c r="M27" s="56"/>
      <c r="N27" s="56"/>
      <c r="O27" s="56"/>
      <c r="P27" s="56"/>
      <c r="Q27" s="56"/>
      <c r="R27" s="56"/>
      <c r="S27" s="56"/>
      <c r="T27" s="56"/>
      <c r="U27" s="56">
        <v>0</v>
      </c>
      <c r="V27" s="56">
        <v>0</v>
      </c>
      <c r="W27" s="57">
        <f t="shared" si="3"/>
        <v>0</v>
      </c>
      <c r="X27" s="56">
        <v>0</v>
      </c>
      <c r="Y27" s="57">
        <f t="shared" si="4"/>
        <v>0</v>
      </c>
    </row>
    <row r="28" spans="1:25" x14ac:dyDescent="0.25">
      <c r="A28" s="289" t="s">
        <v>485</v>
      </c>
      <c r="B28" s="289"/>
      <c r="C28" s="289"/>
      <c r="D28" s="289"/>
      <c r="E28" s="289"/>
      <c r="F28" s="289"/>
      <c r="G28" s="6">
        <v>22</v>
      </c>
      <c r="H28" s="56"/>
      <c r="I28" s="56"/>
      <c r="J28" s="56">
        <v>279944</v>
      </c>
      <c r="K28" s="56"/>
      <c r="L28" s="56"/>
      <c r="M28" s="56"/>
      <c r="N28" s="56"/>
      <c r="O28" s="56"/>
      <c r="P28" s="56"/>
      <c r="Q28" s="56"/>
      <c r="R28" s="56"/>
      <c r="S28" s="56"/>
      <c r="T28" s="56"/>
      <c r="U28" s="56">
        <v>5505211</v>
      </c>
      <c r="V28" s="56">
        <v>-5785155</v>
      </c>
      <c r="W28" s="57">
        <f t="shared" si="3"/>
        <v>0</v>
      </c>
      <c r="X28" s="56">
        <v>0</v>
      </c>
      <c r="Y28" s="57">
        <f t="shared" si="4"/>
        <v>0</v>
      </c>
    </row>
    <row r="29" spans="1:25" x14ac:dyDescent="0.25">
      <c r="A29" s="289" t="s">
        <v>486</v>
      </c>
      <c r="B29" s="289"/>
      <c r="C29" s="289"/>
      <c r="D29" s="289"/>
      <c r="E29" s="289"/>
      <c r="F29" s="289"/>
      <c r="G29" s="6">
        <v>23</v>
      </c>
      <c r="H29" s="56"/>
      <c r="I29" s="56"/>
      <c r="J29" s="56"/>
      <c r="K29" s="56"/>
      <c r="L29" s="56"/>
      <c r="M29" s="56"/>
      <c r="N29" s="56"/>
      <c r="O29" s="56"/>
      <c r="P29" s="56"/>
      <c r="Q29" s="56"/>
      <c r="R29" s="56"/>
      <c r="S29" s="56"/>
      <c r="T29" s="56"/>
      <c r="U29" s="56"/>
      <c r="V29" s="56"/>
      <c r="W29" s="57">
        <f t="shared" si="3"/>
        <v>0</v>
      </c>
      <c r="X29" s="56">
        <v>0</v>
      </c>
      <c r="Y29" s="57">
        <f t="shared" si="4"/>
        <v>0</v>
      </c>
    </row>
    <row r="30" spans="1:25" ht="21.75" customHeight="1" x14ac:dyDescent="0.25">
      <c r="A30" s="290" t="s">
        <v>487</v>
      </c>
      <c r="B30" s="290"/>
      <c r="C30" s="290"/>
      <c r="D30" s="290"/>
      <c r="E30" s="290"/>
      <c r="F30" s="290"/>
      <c r="G30" s="8">
        <v>24</v>
      </c>
      <c r="H30" s="59">
        <f>SUM(H10:H29)</f>
        <v>2523914</v>
      </c>
      <c r="I30" s="59">
        <f t="shared" ref="I30:Y30" si="5">SUM(I10:I29)</f>
        <v>11174704</v>
      </c>
      <c r="J30" s="59">
        <f t="shared" si="5"/>
        <v>964576</v>
      </c>
      <c r="K30" s="59">
        <f t="shared" si="5"/>
        <v>106178</v>
      </c>
      <c r="L30" s="59">
        <f t="shared" si="5"/>
        <v>0</v>
      </c>
      <c r="M30" s="59">
        <f t="shared" si="5"/>
        <v>0</v>
      </c>
      <c r="N30" s="59">
        <f t="shared" si="5"/>
        <v>0</v>
      </c>
      <c r="O30" s="59">
        <f t="shared" si="5"/>
        <v>6061338</v>
      </c>
      <c r="P30" s="59">
        <f t="shared" si="5"/>
        <v>0</v>
      </c>
      <c r="Q30" s="59">
        <f t="shared" si="5"/>
        <v>0</v>
      </c>
      <c r="R30" s="59">
        <f t="shared" si="5"/>
        <v>0</v>
      </c>
      <c r="S30" s="59">
        <f t="shared" si="5"/>
        <v>0</v>
      </c>
      <c r="T30" s="59">
        <f t="shared" si="5"/>
        <v>0</v>
      </c>
      <c r="U30" s="59">
        <f t="shared" si="5"/>
        <v>-7781726</v>
      </c>
      <c r="V30" s="59">
        <f t="shared" si="5"/>
        <v>4302230</v>
      </c>
      <c r="W30" s="59">
        <f t="shared" si="5"/>
        <v>17351214</v>
      </c>
      <c r="X30" s="59">
        <f t="shared" si="5"/>
        <v>4360949</v>
      </c>
      <c r="Y30" s="59">
        <f t="shared" si="5"/>
        <v>21712163</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-398467</v>
      </c>
      <c r="P32" s="57">
        <f t="shared" si="6"/>
        <v>0</v>
      </c>
      <c r="Q32" s="57">
        <f t="shared" si="6"/>
        <v>0</v>
      </c>
      <c r="R32" s="57">
        <f t="shared" si="6"/>
        <v>0</v>
      </c>
      <c r="S32" s="57">
        <f t="shared" si="6"/>
        <v>0</v>
      </c>
      <c r="T32" s="57">
        <f t="shared" si="6"/>
        <v>0</v>
      </c>
      <c r="U32" s="57">
        <f t="shared" si="6"/>
        <v>398467</v>
      </c>
      <c r="V32" s="57">
        <f t="shared" si="6"/>
        <v>0</v>
      </c>
      <c r="W32" s="57">
        <f t="shared" si="6"/>
        <v>0</v>
      </c>
      <c r="X32" s="57">
        <f t="shared" si="6"/>
        <v>0</v>
      </c>
      <c r="Y32" s="57">
        <f t="shared" si="6"/>
        <v>0</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-398467</v>
      </c>
      <c r="P33" s="57">
        <f t="shared" si="7"/>
        <v>0</v>
      </c>
      <c r="Q33" s="57">
        <f t="shared" si="7"/>
        <v>0</v>
      </c>
      <c r="R33" s="57">
        <f t="shared" si="7"/>
        <v>0</v>
      </c>
      <c r="S33" s="57">
        <f t="shared" si="7"/>
        <v>0</v>
      </c>
      <c r="T33" s="57">
        <f t="shared" si="7"/>
        <v>0</v>
      </c>
      <c r="U33" s="57">
        <f t="shared" si="7"/>
        <v>398467</v>
      </c>
      <c r="V33" s="57">
        <f t="shared" si="7"/>
        <v>4302228</v>
      </c>
      <c r="W33" s="57">
        <f t="shared" si="7"/>
        <v>4302228</v>
      </c>
      <c r="X33" s="57">
        <f t="shared" si="7"/>
        <v>448331</v>
      </c>
      <c r="Y33" s="57">
        <f t="shared" si="7"/>
        <v>4750559</v>
      </c>
    </row>
    <row r="34" spans="1:25" ht="30.75" customHeight="1" x14ac:dyDescent="0.25">
      <c r="A34" s="287" t="s">
        <v>489</v>
      </c>
      <c r="B34" s="288"/>
      <c r="C34" s="288"/>
      <c r="D34" s="288"/>
      <c r="E34" s="288"/>
      <c r="F34" s="288"/>
      <c r="G34" s="8">
        <v>27</v>
      </c>
      <c r="H34" s="59">
        <f>SUM(H21:H29)</f>
        <v>0</v>
      </c>
      <c r="I34" s="59">
        <f t="shared" ref="I34:Y34" si="8">SUM(I21:I29)</f>
        <v>0</v>
      </c>
      <c r="J34" s="59">
        <f t="shared" si="8"/>
        <v>279944</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5505211</v>
      </c>
      <c r="V34" s="59">
        <f t="shared" si="8"/>
        <v>-5785155</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2523914</v>
      </c>
      <c r="I36" s="56">
        <v>11174704</v>
      </c>
      <c r="J36" s="56">
        <v>964576</v>
      </c>
      <c r="K36" s="56">
        <v>106178</v>
      </c>
      <c r="L36" s="56"/>
      <c r="M36" s="56"/>
      <c r="N36" s="56"/>
      <c r="O36" s="56">
        <v>6061338</v>
      </c>
      <c r="P36" s="56"/>
      <c r="Q36" s="56"/>
      <c r="R36" s="56"/>
      <c r="S36" s="56"/>
      <c r="T36" s="56"/>
      <c r="U36" s="56">
        <v>-7781722</v>
      </c>
      <c r="V36" s="56">
        <v>4302228</v>
      </c>
      <c r="W36" s="57">
        <f>H36+I36+J36+K36-L36+M36+N36+O36+P36+Q36+R36+U36+V36+S36+T36</f>
        <v>17351216</v>
      </c>
      <c r="X36" s="56">
        <v>4360949</v>
      </c>
      <c r="Y36" s="57">
        <f t="shared" ref="Y36:Y38" si="9">W36+X36</f>
        <v>21712165</v>
      </c>
    </row>
    <row r="37" spans="1:25" x14ac:dyDescent="0.25">
      <c r="A37" s="289" t="s">
        <v>376</v>
      </c>
      <c r="B37" s="289"/>
      <c r="C37" s="289"/>
      <c r="D37" s="289"/>
      <c r="E37" s="289"/>
      <c r="F37" s="289"/>
      <c r="G37" s="6">
        <v>29</v>
      </c>
      <c r="H37" s="56"/>
      <c r="I37" s="56"/>
      <c r="J37" s="56"/>
      <c r="K37" s="56"/>
      <c r="L37" s="56"/>
      <c r="M37" s="56"/>
      <c r="N37" s="56"/>
      <c r="O37" s="56"/>
      <c r="P37" s="56"/>
      <c r="Q37" s="56"/>
      <c r="R37" s="56"/>
      <c r="S37" s="56"/>
      <c r="T37" s="56"/>
      <c r="U37" s="56"/>
      <c r="V37" s="56"/>
      <c r="W37" s="57">
        <f t="shared" ref="W37:W38" si="10">H37+I37+J37+K37-L37+M37+N37+O37+P37+Q37+R37+U37+V37+S37+T37</f>
        <v>0</v>
      </c>
      <c r="X37" s="56"/>
      <c r="Y37" s="57">
        <f t="shared" si="9"/>
        <v>0</v>
      </c>
    </row>
    <row r="38" spans="1:25" x14ac:dyDescent="0.25">
      <c r="A38" s="289" t="s">
        <v>377</v>
      </c>
      <c r="B38" s="289"/>
      <c r="C38" s="289"/>
      <c r="D38" s="289"/>
      <c r="E38" s="289"/>
      <c r="F38" s="289"/>
      <c r="G38" s="6">
        <v>30</v>
      </c>
      <c r="H38" s="56"/>
      <c r="I38" s="56"/>
      <c r="J38" s="56"/>
      <c r="K38" s="56"/>
      <c r="L38" s="56"/>
      <c r="M38" s="56"/>
      <c r="N38" s="56"/>
      <c r="O38" s="56"/>
      <c r="P38" s="56"/>
      <c r="Q38" s="56"/>
      <c r="R38" s="56"/>
      <c r="S38" s="56"/>
      <c r="T38" s="56"/>
      <c r="U38" s="56"/>
      <c r="V38" s="56"/>
      <c r="W38" s="57">
        <f t="shared" si="10"/>
        <v>0</v>
      </c>
      <c r="X38" s="56"/>
      <c r="Y38" s="57">
        <f t="shared" si="9"/>
        <v>0</v>
      </c>
    </row>
    <row r="39" spans="1:25" ht="25.5" customHeight="1" x14ac:dyDescent="0.25">
      <c r="A39" s="295" t="s">
        <v>490</v>
      </c>
      <c r="B39" s="295"/>
      <c r="C39" s="295"/>
      <c r="D39" s="295"/>
      <c r="E39" s="295"/>
      <c r="F39" s="295"/>
      <c r="G39" s="7">
        <v>31</v>
      </c>
      <c r="H39" s="57">
        <f>H36+H37+H38</f>
        <v>2523914</v>
      </c>
      <c r="I39" s="57">
        <f t="shared" ref="I39:Y39" si="11">I36+I37+I38</f>
        <v>11174704</v>
      </c>
      <c r="J39" s="57">
        <f t="shared" si="11"/>
        <v>964576</v>
      </c>
      <c r="K39" s="57">
        <f t="shared" si="11"/>
        <v>106178</v>
      </c>
      <c r="L39" s="57">
        <f t="shared" si="11"/>
        <v>0</v>
      </c>
      <c r="M39" s="57">
        <f t="shared" si="11"/>
        <v>0</v>
      </c>
      <c r="N39" s="57">
        <f t="shared" si="11"/>
        <v>0</v>
      </c>
      <c r="O39" s="57">
        <f t="shared" si="11"/>
        <v>6061338</v>
      </c>
      <c r="P39" s="57">
        <f t="shared" si="11"/>
        <v>0</v>
      </c>
      <c r="Q39" s="57">
        <f t="shared" si="11"/>
        <v>0</v>
      </c>
      <c r="R39" s="57">
        <f t="shared" si="11"/>
        <v>0</v>
      </c>
      <c r="S39" s="57">
        <f t="shared" si="11"/>
        <v>0</v>
      </c>
      <c r="T39" s="57">
        <f t="shared" si="11"/>
        <v>0</v>
      </c>
      <c r="U39" s="57">
        <f t="shared" si="11"/>
        <v>-7781722</v>
      </c>
      <c r="V39" s="57">
        <f t="shared" si="11"/>
        <v>4302228</v>
      </c>
      <c r="W39" s="57">
        <f t="shared" si="11"/>
        <v>17351216</v>
      </c>
      <c r="X39" s="57">
        <f t="shared" si="11"/>
        <v>4360949</v>
      </c>
      <c r="Y39" s="57">
        <f t="shared" si="11"/>
        <v>21712165</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c r="T40" s="56"/>
      <c r="U40" s="58">
        <v>0</v>
      </c>
      <c r="V40" s="56">
        <v>1836556</v>
      </c>
      <c r="W40" s="57">
        <f t="shared" ref="W40:W58" si="12">H40+I40+J40+K40-L40+M40+N40+O40+P40+Q40+R40+U40+V40+S40+T40</f>
        <v>1836556</v>
      </c>
      <c r="X40" s="56">
        <v>493529</v>
      </c>
      <c r="Y40" s="57">
        <f t="shared" ref="Y40:Y58" si="13">W40+X40</f>
        <v>2330085</v>
      </c>
    </row>
    <row r="41" spans="1:25" x14ac:dyDescent="0.25">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c r="T41" s="56"/>
      <c r="U41" s="58">
        <v>0</v>
      </c>
      <c r="V41" s="58">
        <v>0</v>
      </c>
      <c r="W41" s="57">
        <f t="shared" si="12"/>
        <v>0</v>
      </c>
      <c r="X41" s="56">
        <v>0</v>
      </c>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-398467</v>
      </c>
      <c r="P42" s="58">
        <v>0</v>
      </c>
      <c r="Q42" s="58">
        <v>0</v>
      </c>
      <c r="R42" s="58">
        <v>0</v>
      </c>
      <c r="S42" s="56"/>
      <c r="T42" s="56"/>
      <c r="U42" s="56">
        <v>398467</v>
      </c>
      <c r="V42" s="56">
        <v>0</v>
      </c>
      <c r="W42" s="57">
        <f t="shared" si="12"/>
        <v>0</v>
      </c>
      <c r="X42" s="56">
        <v>0</v>
      </c>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c r="Q43" s="58">
        <v>0</v>
      </c>
      <c r="R43" s="58">
        <v>0</v>
      </c>
      <c r="S43" s="56"/>
      <c r="T43" s="56"/>
      <c r="U43" s="56">
        <v>0</v>
      </c>
      <c r="V43" s="56">
        <v>0</v>
      </c>
      <c r="W43" s="57">
        <f t="shared" si="12"/>
        <v>0</v>
      </c>
      <c r="X43" s="56">
        <v>0</v>
      </c>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c r="R44" s="58">
        <v>0</v>
      </c>
      <c r="S44" s="56"/>
      <c r="T44" s="56"/>
      <c r="U44" s="56">
        <v>0</v>
      </c>
      <c r="V44" s="56">
        <v>0</v>
      </c>
      <c r="W44" s="57">
        <f t="shared" si="12"/>
        <v>0</v>
      </c>
      <c r="X44" s="56">
        <v>0</v>
      </c>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c r="S45" s="56"/>
      <c r="T45" s="56"/>
      <c r="U45" s="56">
        <v>0</v>
      </c>
      <c r="V45" s="56">
        <v>0</v>
      </c>
      <c r="W45" s="57">
        <f t="shared" si="12"/>
        <v>0</v>
      </c>
      <c r="X45" s="56">
        <v>0</v>
      </c>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c r="O46" s="56"/>
      <c r="P46" s="56"/>
      <c r="Q46" s="56"/>
      <c r="R46" s="56"/>
      <c r="S46" s="56"/>
      <c r="T46" s="56"/>
      <c r="U46" s="56">
        <v>0</v>
      </c>
      <c r="V46" s="56">
        <v>0</v>
      </c>
      <c r="W46" s="57">
        <f t="shared" si="12"/>
        <v>0</v>
      </c>
      <c r="X46" s="56">
        <v>0</v>
      </c>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c r="O47" s="56"/>
      <c r="P47" s="56"/>
      <c r="Q47" s="56"/>
      <c r="R47" s="56"/>
      <c r="S47" s="56"/>
      <c r="T47" s="56"/>
      <c r="U47" s="56">
        <v>0</v>
      </c>
      <c r="V47" s="56">
        <v>0</v>
      </c>
      <c r="W47" s="57">
        <f t="shared" si="12"/>
        <v>0</v>
      </c>
      <c r="X47" s="56">
        <v>0</v>
      </c>
      <c r="Y47" s="57">
        <f t="shared" si="13"/>
        <v>0</v>
      </c>
    </row>
    <row r="48" spans="1:25" x14ac:dyDescent="0.25">
      <c r="A48" s="289" t="s">
        <v>384</v>
      </c>
      <c r="B48" s="289"/>
      <c r="C48" s="289"/>
      <c r="D48" s="289"/>
      <c r="E48" s="289"/>
      <c r="F48" s="289"/>
      <c r="G48" s="6">
        <v>40</v>
      </c>
      <c r="H48" s="56"/>
      <c r="I48" s="56"/>
      <c r="J48" s="56"/>
      <c r="K48" s="56"/>
      <c r="L48" s="56"/>
      <c r="M48" s="56"/>
      <c r="N48" s="56"/>
      <c r="O48" s="56"/>
      <c r="P48" s="56"/>
      <c r="Q48" s="56"/>
      <c r="R48" s="56"/>
      <c r="S48" s="56"/>
      <c r="T48" s="56"/>
      <c r="U48" s="56">
        <v>0</v>
      </c>
      <c r="V48" s="56">
        <v>0</v>
      </c>
      <c r="W48" s="57">
        <f t="shared" si="12"/>
        <v>0</v>
      </c>
      <c r="X48" s="56">
        <v>0</v>
      </c>
      <c r="Y48" s="57">
        <f t="shared" si="13"/>
        <v>0</v>
      </c>
    </row>
    <row r="49" spans="1:25" x14ac:dyDescent="0.25">
      <c r="A49" s="289" t="s">
        <v>385</v>
      </c>
      <c r="B49" s="289"/>
      <c r="C49" s="289"/>
      <c r="D49" s="289"/>
      <c r="E49" s="289"/>
      <c r="F49" s="289"/>
      <c r="G49" s="6">
        <v>41</v>
      </c>
      <c r="H49" s="58">
        <v>0</v>
      </c>
      <c r="I49" s="58">
        <v>0</v>
      </c>
      <c r="J49" s="58">
        <v>0</v>
      </c>
      <c r="K49" s="58">
        <v>0</v>
      </c>
      <c r="L49" s="58">
        <v>0</v>
      </c>
      <c r="M49" s="58">
        <v>0</v>
      </c>
      <c r="N49" s="56"/>
      <c r="O49" s="56"/>
      <c r="P49" s="56"/>
      <c r="Q49" s="56"/>
      <c r="R49" s="56"/>
      <c r="S49" s="56"/>
      <c r="T49" s="56"/>
      <c r="U49" s="56">
        <v>0</v>
      </c>
      <c r="V49" s="56">
        <v>0</v>
      </c>
      <c r="W49" s="57">
        <f t="shared" si="12"/>
        <v>0</v>
      </c>
      <c r="X49" s="56">
        <v>0</v>
      </c>
      <c r="Y49" s="57">
        <f t="shared" si="13"/>
        <v>0</v>
      </c>
    </row>
    <row r="50" spans="1:25" ht="24" customHeight="1" x14ac:dyDescent="0.25">
      <c r="A50" s="289" t="s">
        <v>479</v>
      </c>
      <c r="B50" s="289"/>
      <c r="C50" s="289"/>
      <c r="D50" s="289"/>
      <c r="E50" s="289"/>
      <c r="F50" s="289"/>
      <c r="G50" s="6">
        <v>42</v>
      </c>
      <c r="H50" s="56"/>
      <c r="I50" s="56"/>
      <c r="J50" s="56"/>
      <c r="K50" s="56"/>
      <c r="L50" s="56"/>
      <c r="M50" s="56"/>
      <c r="N50" s="56"/>
      <c r="O50" s="56"/>
      <c r="P50" s="56"/>
      <c r="Q50" s="56"/>
      <c r="R50" s="56"/>
      <c r="S50" s="56"/>
      <c r="T50" s="56"/>
      <c r="U50" s="56">
        <v>0</v>
      </c>
      <c r="V50" s="56">
        <v>0</v>
      </c>
      <c r="W50" s="57">
        <f t="shared" si="12"/>
        <v>0</v>
      </c>
      <c r="X50" s="56">
        <v>0</v>
      </c>
      <c r="Y50" s="57">
        <f t="shared" si="13"/>
        <v>0</v>
      </c>
    </row>
    <row r="51" spans="1:25" ht="26.25" customHeight="1" x14ac:dyDescent="0.25">
      <c r="A51" s="289" t="s">
        <v>480</v>
      </c>
      <c r="B51" s="289"/>
      <c r="C51" s="289"/>
      <c r="D51" s="289"/>
      <c r="E51" s="289"/>
      <c r="F51" s="289"/>
      <c r="G51" s="6">
        <v>43</v>
      </c>
      <c r="H51" s="56"/>
      <c r="I51" s="56"/>
      <c r="J51" s="56"/>
      <c r="K51" s="56"/>
      <c r="L51" s="56"/>
      <c r="M51" s="56"/>
      <c r="N51" s="56"/>
      <c r="O51" s="56"/>
      <c r="P51" s="56"/>
      <c r="Q51" s="56"/>
      <c r="R51" s="56"/>
      <c r="S51" s="56"/>
      <c r="T51" s="56"/>
      <c r="U51" s="56">
        <v>0</v>
      </c>
      <c r="V51" s="56">
        <v>0</v>
      </c>
      <c r="W51" s="57">
        <f t="shared" si="12"/>
        <v>0</v>
      </c>
      <c r="X51" s="56">
        <v>0</v>
      </c>
      <c r="Y51" s="57">
        <f t="shared" si="13"/>
        <v>0</v>
      </c>
    </row>
    <row r="52" spans="1:25" ht="22.5" customHeight="1" x14ac:dyDescent="0.25">
      <c r="A52" s="289" t="s">
        <v>481</v>
      </c>
      <c r="B52" s="289"/>
      <c r="C52" s="289"/>
      <c r="D52" s="289"/>
      <c r="E52" s="289"/>
      <c r="F52" s="289"/>
      <c r="G52" s="6">
        <v>44</v>
      </c>
      <c r="H52" s="56"/>
      <c r="I52" s="56"/>
      <c r="J52" s="56"/>
      <c r="K52" s="56"/>
      <c r="L52" s="56"/>
      <c r="M52" s="56"/>
      <c r="N52" s="56"/>
      <c r="O52" s="56"/>
      <c r="P52" s="56"/>
      <c r="Q52" s="56"/>
      <c r="R52" s="56"/>
      <c r="S52" s="56"/>
      <c r="T52" s="56"/>
      <c r="U52" s="56">
        <v>0</v>
      </c>
      <c r="V52" s="56">
        <v>0</v>
      </c>
      <c r="W52" s="57">
        <f t="shared" si="12"/>
        <v>0</v>
      </c>
      <c r="X52" s="56">
        <v>0</v>
      </c>
      <c r="Y52" s="57">
        <f t="shared" si="13"/>
        <v>0</v>
      </c>
    </row>
    <row r="53" spans="1:25" x14ac:dyDescent="0.25">
      <c r="A53" s="289" t="s">
        <v>492</v>
      </c>
      <c r="B53" s="289"/>
      <c r="C53" s="289"/>
      <c r="D53" s="289"/>
      <c r="E53" s="289"/>
      <c r="F53" s="289"/>
      <c r="G53" s="6">
        <v>45</v>
      </c>
      <c r="H53" s="56"/>
      <c r="I53" s="56"/>
      <c r="J53" s="56"/>
      <c r="K53" s="56"/>
      <c r="L53" s="56"/>
      <c r="M53" s="56"/>
      <c r="N53" s="56"/>
      <c r="O53" s="56"/>
      <c r="P53" s="56"/>
      <c r="Q53" s="56"/>
      <c r="R53" s="56"/>
      <c r="S53" s="56"/>
      <c r="T53" s="56"/>
      <c r="U53" s="56">
        <v>0</v>
      </c>
      <c r="V53" s="56">
        <v>0</v>
      </c>
      <c r="W53" s="57">
        <f t="shared" si="12"/>
        <v>0</v>
      </c>
      <c r="X53" s="56">
        <v>0</v>
      </c>
      <c r="Y53" s="57">
        <f t="shared" si="13"/>
        <v>0</v>
      </c>
    </row>
    <row r="54" spans="1:25" x14ac:dyDescent="0.25">
      <c r="A54" s="289" t="s">
        <v>482</v>
      </c>
      <c r="B54" s="289"/>
      <c r="C54" s="289"/>
      <c r="D54" s="289"/>
      <c r="E54" s="289"/>
      <c r="F54" s="289"/>
      <c r="G54" s="6">
        <v>46</v>
      </c>
      <c r="H54" s="56"/>
      <c r="I54" s="56"/>
      <c r="J54" s="56"/>
      <c r="K54" s="56"/>
      <c r="L54" s="56"/>
      <c r="M54" s="56"/>
      <c r="N54" s="56"/>
      <c r="O54" s="56"/>
      <c r="P54" s="56"/>
      <c r="Q54" s="56"/>
      <c r="R54" s="56"/>
      <c r="S54" s="56"/>
      <c r="T54" s="56"/>
      <c r="U54" s="56">
        <v>0</v>
      </c>
      <c r="V54" s="56">
        <v>0</v>
      </c>
      <c r="W54" s="57">
        <f t="shared" si="12"/>
        <v>0</v>
      </c>
      <c r="X54" s="56">
        <v>0</v>
      </c>
      <c r="Y54" s="57">
        <f t="shared" si="13"/>
        <v>0</v>
      </c>
    </row>
    <row r="55" spans="1:25" x14ac:dyDescent="0.25">
      <c r="A55" s="289" t="s">
        <v>483</v>
      </c>
      <c r="B55" s="289"/>
      <c r="C55" s="289"/>
      <c r="D55" s="289"/>
      <c r="E55" s="289"/>
      <c r="F55" s="289"/>
      <c r="G55" s="6">
        <v>47</v>
      </c>
      <c r="H55" s="56"/>
      <c r="I55" s="56"/>
      <c r="J55" s="56"/>
      <c r="K55" s="56"/>
      <c r="L55" s="56"/>
      <c r="M55" s="56"/>
      <c r="N55" s="56"/>
      <c r="O55" s="56"/>
      <c r="P55" s="56"/>
      <c r="Q55" s="56"/>
      <c r="R55" s="56"/>
      <c r="S55" s="56"/>
      <c r="T55" s="56"/>
      <c r="U55" s="56">
        <v>0</v>
      </c>
      <c r="V55" s="56">
        <v>0</v>
      </c>
      <c r="W55" s="57">
        <f t="shared" si="12"/>
        <v>0</v>
      </c>
      <c r="X55" s="56">
        <v>-800000</v>
      </c>
      <c r="Y55" s="57">
        <f t="shared" si="13"/>
        <v>-800000</v>
      </c>
    </row>
    <row r="56" spans="1:25" x14ac:dyDescent="0.25">
      <c r="A56" s="289" t="s">
        <v>484</v>
      </c>
      <c r="B56" s="289"/>
      <c r="C56" s="289"/>
      <c r="D56" s="289"/>
      <c r="E56" s="289"/>
      <c r="F56" s="289"/>
      <c r="G56" s="6">
        <v>48</v>
      </c>
      <c r="H56" s="56"/>
      <c r="I56" s="56"/>
      <c r="J56" s="56"/>
      <c r="K56" s="56"/>
      <c r="L56" s="56"/>
      <c r="M56" s="56"/>
      <c r="N56" s="56"/>
      <c r="O56" s="56"/>
      <c r="P56" s="56"/>
      <c r="Q56" s="56"/>
      <c r="R56" s="56"/>
      <c r="S56" s="56"/>
      <c r="T56" s="56"/>
      <c r="U56" s="56">
        <v>0</v>
      </c>
      <c r="V56" s="56">
        <v>0</v>
      </c>
      <c r="W56" s="57">
        <f t="shared" si="12"/>
        <v>0</v>
      </c>
      <c r="X56" s="56">
        <v>0</v>
      </c>
      <c r="Y56" s="57">
        <f t="shared" si="13"/>
        <v>0</v>
      </c>
    </row>
    <row r="57" spans="1:25" x14ac:dyDescent="0.25">
      <c r="A57" s="289" t="s">
        <v>493</v>
      </c>
      <c r="B57" s="289"/>
      <c r="C57" s="289"/>
      <c r="D57" s="289"/>
      <c r="E57" s="289"/>
      <c r="F57" s="289"/>
      <c r="G57" s="6">
        <v>49</v>
      </c>
      <c r="H57" s="56"/>
      <c r="I57" s="56"/>
      <c r="J57" s="56">
        <v>176103</v>
      </c>
      <c r="K57" s="56"/>
      <c r="L57" s="56"/>
      <c r="M57" s="56"/>
      <c r="N57" s="56"/>
      <c r="O57" s="56"/>
      <c r="P57" s="56"/>
      <c r="Q57" s="56"/>
      <c r="R57" s="56"/>
      <c r="S57" s="56"/>
      <c r="T57" s="56"/>
      <c r="U57" s="56">
        <v>4126125</v>
      </c>
      <c r="V57" s="56">
        <v>-4302228</v>
      </c>
      <c r="W57" s="57">
        <f t="shared" si="12"/>
        <v>0</v>
      </c>
      <c r="X57" s="56">
        <v>0</v>
      </c>
      <c r="Y57" s="57">
        <f t="shared" si="13"/>
        <v>0</v>
      </c>
    </row>
    <row r="58" spans="1:25" x14ac:dyDescent="0.25">
      <c r="A58" s="289" t="s">
        <v>486</v>
      </c>
      <c r="B58" s="289"/>
      <c r="C58" s="289"/>
      <c r="D58" s="289"/>
      <c r="E58" s="289"/>
      <c r="F58" s="289"/>
      <c r="G58" s="6">
        <v>50</v>
      </c>
      <c r="H58" s="120"/>
      <c r="I58" s="120"/>
      <c r="J58" s="120"/>
      <c r="K58" s="120"/>
      <c r="L58" s="120"/>
      <c r="M58" s="120"/>
      <c r="N58" s="120"/>
      <c r="O58" s="120"/>
      <c r="P58" s="120"/>
      <c r="Q58" s="120"/>
      <c r="R58" s="120"/>
      <c r="S58" s="120"/>
      <c r="T58" s="120"/>
      <c r="U58" s="120">
        <v>0</v>
      </c>
      <c r="V58" s="120">
        <v>0</v>
      </c>
      <c r="W58" s="121">
        <f t="shared" si="12"/>
        <v>0</v>
      </c>
      <c r="X58" s="120">
        <v>0</v>
      </c>
      <c r="Y58" s="121">
        <f t="shared" si="13"/>
        <v>0</v>
      </c>
    </row>
    <row r="59" spans="1:25" ht="25.5" customHeight="1" x14ac:dyDescent="0.25">
      <c r="A59" s="290" t="s">
        <v>494</v>
      </c>
      <c r="B59" s="290"/>
      <c r="C59" s="290"/>
      <c r="D59" s="290"/>
      <c r="E59" s="290"/>
      <c r="F59" s="290"/>
      <c r="G59" s="8">
        <v>51</v>
      </c>
      <c r="H59" s="59">
        <f t="shared" ref="H59:T59" si="14">SUM(H39:H58)</f>
        <v>2523914</v>
      </c>
      <c r="I59" s="59">
        <f t="shared" si="14"/>
        <v>11174704</v>
      </c>
      <c r="J59" s="59">
        <f t="shared" si="14"/>
        <v>1140679</v>
      </c>
      <c r="K59" s="59">
        <f t="shared" si="14"/>
        <v>106178</v>
      </c>
      <c r="L59" s="59">
        <f t="shared" si="14"/>
        <v>0</v>
      </c>
      <c r="M59" s="59">
        <f t="shared" si="14"/>
        <v>0</v>
      </c>
      <c r="N59" s="59">
        <f t="shared" si="14"/>
        <v>0</v>
      </c>
      <c r="O59" s="59">
        <f t="shared" si="14"/>
        <v>5662871</v>
      </c>
      <c r="P59" s="59">
        <f t="shared" si="14"/>
        <v>0</v>
      </c>
      <c r="Q59" s="59">
        <f t="shared" si="14"/>
        <v>0</v>
      </c>
      <c r="R59" s="59">
        <f t="shared" si="14"/>
        <v>0</v>
      </c>
      <c r="S59" s="59">
        <f t="shared" si="14"/>
        <v>0</v>
      </c>
      <c r="T59" s="59">
        <f t="shared" si="14"/>
        <v>0</v>
      </c>
      <c r="U59" s="59">
        <f>SUM(U39:U58)</f>
        <v>-3257130</v>
      </c>
      <c r="V59" s="59">
        <f>SUM(V39:V58)</f>
        <v>1836556</v>
      </c>
      <c r="W59" s="59">
        <f>SUM(W39:W58)</f>
        <v>19187772</v>
      </c>
      <c r="X59" s="59">
        <f>SUM(X39:X58)</f>
        <v>4054478</v>
      </c>
      <c r="Y59" s="59">
        <f>SUM(Y39:Y58)</f>
        <v>23242250</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-398467</v>
      </c>
      <c r="P61" s="57">
        <f t="shared" si="15"/>
        <v>0</v>
      </c>
      <c r="Q61" s="57">
        <f t="shared" si="15"/>
        <v>0</v>
      </c>
      <c r="R61" s="57">
        <f t="shared" si="15"/>
        <v>0</v>
      </c>
      <c r="S61" s="57">
        <f t="shared" si="15"/>
        <v>0</v>
      </c>
      <c r="T61" s="57">
        <f t="shared" si="15"/>
        <v>0</v>
      </c>
      <c r="U61" s="57">
        <f>SUM(U41:U49)</f>
        <v>398467</v>
      </c>
      <c r="V61" s="57">
        <f>SUM(V41:V49)</f>
        <v>0</v>
      </c>
      <c r="W61" s="57">
        <f>SUM(W41:W49)</f>
        <v>0</v>
      </c>
      <c r="X61" s="57">
        <f>SUM(X41:X49)</f>
        <v>0</v>
      </c>
      <c r="Y61" s="57">
        <f>SUM(Y41:Y49)</f>
        <v>0</v>
      </c>
    </row>
    <row r="62" spans="1:25" ht="27.75" customHeight="1" x14ac:dyDescent="0.25">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-398467</v>
      </c>
      <c r="P62" s="57">
        <f t="shared" si="16"/>
        <v>0</v>
      </c>
      <c r="Q62" s="57">
        <f t="shared" si="16"/>
        <v>0</v>
      </c>
      <c r="R62" s="57">
        <f t="shared" si="16"/>
        <v>0</v>
      </c>
      <c r="S62" s="57">
        <f t="shared" si="16"/>
        <v>0</v>
      </c>
      <c r="T62" s="57">
        <f t="shared" si="16"/>
        <v>0</v>
      </c>
      <c r="U62" s="57">
        <f>U40+U61</f>
        <v>398467</v>
      </c>
      <c r="V62" s="57">
        <f>V40+V61</f>
        <v>1836556</v>
      </c>
      <c r="W62" s="57">
        <f>W40+W61</f>
        <v>1836556</v>
      </c>
      <c r="X62" s="57">
        <f>X40+X61</f>
        <v>493529</v>
      </c>
      <c r="Y62" s="57">
        <f>Y40+Y61</f>
        <v>2330085</v>
      </c>
    </row>
    <row r="63" spans="1:25" ht="29.25" customHeight="1" x14ac:dyDescent="0.25">
      <c r="A63" s="287" t="s">
        <v>495</v>
      </c>
      <c r="B63" s="288"/>
      <c r="C63" s="288"/>
      <c r="D63" s="288"/>
      <c r="E63" s="288"/>
      <c r="F63" s="288"/>
      <c r="G63" s="8">
        <v>54</v>
      </c>
      <c r="H63" s="59">
        <f t="shared" ref="H63:T63" si="17">SUM(H50:H58)</f>
        <v>0</v>
      </c>
      <c r="I63" s="59">
        <f t="shared" si="17"/>
        <v>0</v>
      </c>
      <c r="J63" s="59">
        <f t="shared" si="17"/>
        <v>176103</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4126125</v>
      </c>
      <c r="V63" s="59">
        <f>SUM(V50:V58)</f>
        <v>-4302228</v>
      </c>
      <c r="W63" s="59">
        <f>SUM(W50:W58)</f>
        <v>0</v>
      </c>
      <c r="X63" s="59">
        <f>SUM(X50:X58)</f>
        <v>-800000</v>
      </c>
      <c r="Y63" s="59">
        <f>SUM(Y50:Y58)</f>
        <v>-800000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2024-02-29T10:10:59Z</cp:lastPrinted>
  <dcterms:created xsi:type="dcterms:W3CDTF">2008-10-17T11:51:54Z</dcterms:created>
  <dcterms:modified xsi:type="dcterms:W3CDTF">2024-02-29T10:11:30Z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